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wner\Desktop\Experiment\"/>
    </mc:Choice>
  </mc:AlternateContent>
  <xr:revisionPtr revIDLastSave="0" documentId="13_ncr:1_{6C3B3C4F-D46A-4710-AFC9-8377E961AA83}" xr6:coauthVersionLast="47" xr6:coauthVersionMax="47" xr10:uidLastSave="{00000000-0000-0000-0000-000000000000}"/>
  <bookViews>
    <workbookView xWindow="2760" yWindow="1875" windowWidth="22410" windowHeight="12960" xr2:uid="{FCB017B2-1AF8-430C-B23D-25E5A22970A8}"/>
  </bookViews>
  <sheets>
    <sheet name="sample測定" sheetId="1" r:id="rId1"/>
    <sheet name="balunの実測" sheetId="2" r:id="rId2"/>
    <sheet name="High C measuremen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3" l="1"/>
  <c r="H18" i="3"/>
  <c r="G18" i="3"/>
  <c r="I18" i="3"/>
  <c r="W13" i="1"/>
  <c r="W12" i="1"/>
  <c r="V12" i="1"/>
  <c r="V13" i="1"/>
  <c r="F13" i="1"/>
  <c r="T11" i="1"/>
  <c r="S13" i="1"/>
  <c r="G16" i="3"/>
  <c r="I16" i="3" s="1"/>
  <c r="J16" i="3" s="1"/>
  <c r="K16" i="3" s="1"/>
  <c r="H16" i="3"/>
  <c r="G17" i="3"/>
  <c r="H17" i="3"/>
  <c r="K12" i="3"/>
  <c r="K5" i="3"/>
  <c r="K6" i="3"/>
  <c r="K7" i="3"/>
  <c r="K8" i="3"/>
  <c r="K4" i="3"/>
  <c r="G10" i="3"/>
  <c r="I10" i="3" s="1"/>
  <c r="J10" i="3" s="1"/>
  <c r="K10" i="3" s="1"/>
  <c r="H10" i="3"/>
  <c r="G11" i="3"/>
  <c r="H11" i="3"/>
  <c r="I11" i="3"/>
  <c r="J11" i="3" s="1"/>
  <c r="K11" i="3" s="1"/>
  <c r="G12" i="3"/>
  <c r="I12" i="3" s="1"/>
  <c r="J12" i="3" s="1"/>
  <c r="H12" i="3"/>
  <c r="G13" i="3"/>
  <c r="H13" i="3"/>
  <c r="G14" i="3"/>
  <c r="I14" i="3" s="1"/>
  <c r="J14" i="3" s="1"/>
  <c r="K14" i="3" s="1"/>
  <c r="H14" i="3"/>
  <c r="G15" i="3"/>
  <c r="H15" i="3"/>
  <c r="I15" i="3" s="1"/>
  <c r="J15" i="3" s="1"/>
  <c r="K15" i="3" s="1"/>
  <c r="G9" i="3"/>
  <c r="I9" i="3" s="1"/>
  <c r="J9" i="3" s="1"/>
  <c r="K9" i="3" s="1"/>
  <c r="H9" i="3"/>
  <c r="G6" i="3"/>
  <c r="H6" i="3"/>
  <c r="I6" i="3"/>
  <c r="J6" i="3" s="1"/>
  <c r="G7" i="3"/>
  <c r="I7" i="3" s="1"/>
  <c r="J7" i="3" s="1"/>
  <c r="H7" i="3"/>
  <c r="G8" i="3"/>
  <c r="H8" i="3"/>
  <c r="I8" i="3"/>
  <c r="J8" i="3" s="1"/>
  <c r="G5" i="3"/>
  <c r="I5" i="3" s="1"/>
  <c r="J5" i="3" s="1"/>
  <c r="H5" i="3"/>
  <c r="J4" i="3"/>
  <c r="I4" i="3"/>
  <c r="H4" i="3"/>
  <c r="G4" i="3"/>
  <c r="E12" i="1"/>
  <c r="S17" i="1"/>
  <c r="I17" i="3" l="1"/>
  <c r="J17" i="3" s="1"/>
  <c r="K17" i="3" s="1"/>
  <c r="I13" i="3"/>
  <c r="J13" i="3" s="1"/>
  <c r="K13" i="3" s="1"/>
  <c r="S12" i="1"/>
  <c r="F12" i="1"/>
  <c r="G12" i="1"/>
  <c r="O10" i="1"/>
  <c r="O11" i="1"/>
  <c r="N10" i="1"/>
  <c r="T10" i="1" s="1"/>
  <c r="U10" i="1" s="1"/>
  <c r="N11" i="1"/>
  <c r="N9" i="1"/>
  <c r="T9" i="1" s="1"/>
  <c r="U9" i="1" s="1"/>
  <c r="S10" i="1"/>
  <c r="S11" i="1"/>
  <c r="U11" i="1"/>
  <c r="S9" i="1"/>
  <c r="H12" i="1" l="1"/>
  <c r="F11" i="1"/>
  <c r="H11" i="1" s="1"/>
  <c r="I11" i="1" s="1"/>
  <c r="G11" i="1"/>
  <c r="F10" i="1"/>
  <c r="H10" i="1" s="1"/>
  <c r="I10" i="1" s="1"/>
  <c r="G10" i="1"/>
  <c r="K12" i="1" l="1"/>
  <c r="L12" i="1" s="1"/>
  <c r="J11" i="1"/>
  <c r="K10" i="1"/>
  <c r="L10" i="1" s="1"/>
  <c r="J10" i="1"/>
  <c r="M12" i="1" l="1"/>
  <c r="K11" i="1"/>
  <c r="M10" i="1"/>
  <c r="L11" i="1" l="1"/>
  <c r="M11" i="1"/>
  <c r="F9" i="1"/>
  <c r="G9" i="1"/>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I7" i="2"/>
  <c r="K7" i="2" s="1"/>
  <c r="D7" i="2"/>
  <c r="I6" i="2"/>
  <c r="K6" i="2" s="1"/>
  <c r="D6" i="2"/>
  <c r="I5" i="2"/>
  <c r="D5" i="2"/>
  <c r="I4" i="2"/>
  <c r="D4" i="2"/>
  <c r="I3" i="2"/>
  <c r="D3" i="2"/>
  <c r="K2" i="2"/>
  <c r="O2" i="2" s="1"/>
  <c r="J2" i="2"/>
  <c r="I2" i="2"/>
  <c r="D2" i="2"/>
  <c r="H9" i="1" l="1"/>
  <c r="I9" i="1" s="1"/>
  <c r="J9" i="1"/>
  <c r="M2" i="2"/>
  <c r="L6" i="2"/>
  <c r="N6" i="2"/>
  <c r="O6" i="2"/>
  <c r="O7" i="2"/>
  <c r="N7" i="2"/>
  <c r="L7" i="2"/>
  <c r="J3" i="2"/>
  <c r="M6" i="2"/>
  <c r="M7" i="2"/>
  <c r="L2" i="2"/>
  <c r="Q2" i="2" s="1"/>
  <c r="K3" i="2"/>
  <c r="M3" i="2" s="1"/>
  <c r="J4" i="2"/>
  <c r="K4" i="2"/>
  <c r="M4" i="2" s="1"/>
  <c r="J5" i="2"/>
  <c r="N2" i="2"/>
  <c r="K5" i="2"/>
  <c r="J6" i="2"/>
  <c r="J7" i="2"/>
  <c r="K9" i="1" l="1"/>
  <c r="L9" i="1"/>
  <c r="M9" i="1"/>
  <c r="L5" i="2"/>
  <c r="O5" i="2"/>
  <c r="N5" i="2"/>
  <c r="Q6" i="2"/>
  <c r="O3" i="2"/>
  <c r="N3" i="2"/>
  <c r="L3" i="2"/>
  <c r="Q3" i="2" s="1"/>
  <c r="Q7" i="2"/>
  <c r="N4" i="2"/>
  <c r="L4" i="2"/>
  <c r="Q4" i="2" s="1"/>
  <c r="O4" i="2"/>
  <c r="M5" i="2"/>
  <c r="Q5" i="2" s="1"/>
  <c r="O9" i="1" l="1"/>
  <c r="F8" i="1"/>
  <c r="G8" i="1"/>
  <c r="G7" i="1"/>
  <c r="F7" i="1"/>
  <c r="F6" i="1"/>
  <c r="G6" i="1"/>
  <c r="H6" i="1" l="1"/>
  <c r="H7" i="1"/>
  <c r="I7" i="1" s="1"/>
  <c r="H8" i="1"/>
  <c r="I8" i="1" s="1"/>
  <c r="J8" i="1" s="1"/>
  <c r="K7" i="1"/>
  <c r="M7" i="1" s="1"/>
  <c r="J7" i="1"/>
  <c r="I6" i="1" l="1"/>
  <c r="J6" i="1" s="1"/>
  <c r="K6" i="1"/>
  <c r="K8" i="1"/>
  <c r="M8" i="1" s="1"/>
  <c r="L7" i="1"/>
  <c r="N7" i="1"/>
  <c r="O7" i="1" s="1"/>
  <c r="L6" i="1" l="1"/>
  <c r="N6" i="1"/>
  <c r="M6" i="1"/>
  <c r="O6" i="1"/>
  <c r="L8" i="1"/>
  <c r="N8" i="1"/>
  <c r="O8" i="1" s="1"/>
</calcChain>
</file>

<file path=xl/sharedStrings.xml><?xml version="1.0" encoding="utf-8"?>
<sst xmlns="http://schemas.openxmlformats.org/spreadsheetml/2006/main" count="57" uniqueCount="48">
  <si>
    <t>f[MHz]</t>
    <phoneticPr fontId="1"/>
  </si>
  <si>
    <t>ω</t>
    <phoneticPr fontId="1"/>
  </si>
  <si>
    <t>Cp[pF]</t>
    <phoneticPr fontId="1"/>
  </si>
  <si>
    <t>Rp[Ω]</t>
    <phoneticPr fontId="1"/>
  </si>
  <si>
    <t>Xp</t>
    <phoneticPr fontId="1"/>
  </si>
  <si>
    <t>Cp[F]</t>
    <phoneticPr fontId="1"/>
  </si>
  <si>
    <t>Lp[H]</t>
    <phoneticPr fontId="1"/>
  </si>
  <si>
    <t>Lp[μH]</t>
    <phoneticPr fontId="1"/>
  </si>
  <si>
    <t>Q</t>
    <phoneticPr fontId="1"/>
  </si>
  <si>
    <t>Rs</t>
    <phoneticPr fontId="1"/>
  </si>
  <si>
    <t>Xs</t>
    <phoneticPr fontId="1"/>
  </si>
  <si>
    <t>Ls[H]</t>
    <phoneticPr fontId="1"/>
  </si>
  <si>
    <t>Ls[μH]</t>
    <phoneticPr fontId="1"/>
  </si>
  <si>
    <t>Date</t>
    <phoneticPr fontId="1"/>
  </si>
  <si>
    <t>Freq(MHz)</t>
  </si>
  <si>
    <t>Rs(RigExpert)</t>
    <phoneticPr fontId="1"/>
  </si>
  <si>
    <t>Xs(RigExpert)</t>
    <phoneticPr fontId="1"/>
  </si>
  <si>
    <t>|Z| RigX</t>
    <phoneticPr fontId="1"/>
  </si>
  <si>
    <t>Xp[Ω]</t>
    <phoneticPr fontId="1"/>
  </si>
  <si>
    <t>Rs(RX-Meter)</t>
    <phoneticPr fontId="1"/>
  </si>
  <si>
    <t>Xs(RX-Meter)</t>
    <phoneticPr fontId="1"/>
  </si>
  <si>
    <t>Ls</t>
    <phoneticPr fontId="1"/>
  </si>
  <si>
    <t>|Z| RX</t>
    <phoneticPr fontId="1"/>
  </si>
  <si>
    <t>Q=Xs/Rs</t>
    <phoneticPr fontId="1"/>
  </si>
  <si>
    <t>Length</t>
    <phoneticPr fontId="1"/>
  </si>
  <si>
    <t>2a</t>
    <phoneticPr fontId="1"/>
  </si>
  <si>
    <t>Gap</t>
    <phoneticPr fontId="1"/>
  </si>
  <si>
    <t>μ0=</t>
    <phoneticPr fontId="1"/>
  </si>
  <si>
    <t>ε0=</t>
    <phoneticPr fontId="1"/>
  </si>
  <si>
    <t>媒体</t>
    <rPh sb="0" eb="2">
      <t>バイタイ</t>
    </rPh>
    <phoneticPr fontId="1"/>
  </si>
  <si>
    <t>比透磁率</t>
    <phoneticPr fontId="1"/>
  </si>
  <si>
    <t>Air</t>
    <phoneticPr fontId="1"/>
  </si>
  <si>
    <t>D/a</t>
    <phoneticPr fontId="1"/>
  </si>
  <si>
    <t>Ls/m</t>
    <phoneticPr fontId="1"/>
  </si>
  <si>
    <t>比誘電率</t>
    <phoneticPr fontId="1"/>
  </si>
  <si>
    <t>Cp/m</t>
    <phoneticPr fontId="1"/>
  </si>
  <si>
    <t>fi-L</t>
    <phoneticPr fontId="1"/>
  </si>
  <si>
    <t>fi-C</t>
    <phoneticPr fontId="1"/>
  </si>
  <si>
    <t>Cgousei</t>
    <phoneticPr fontId="1"/>
  </si>
  <si>
    <t>Cknown</t>
    <phoneticPr fontId="1"/>
  </si>
  <si>
    <t>Cx</t>
    <phoneticPr fontId="1"/>
  </si>
  <si>
    <t>L[μH]</t>
    <phoneticPr fontId="1"/>
  </si>
  <si>
    <t>L[H]</t>
    <phoneticPr fontId="1"/>
  </si>
  <si>
    <t>OK or not</t>
    <phoneticPr fontId="1"/>
  </si>
  <si>
    <t>Cp1</t>
    <phoneticPr fontId="1"/>
  </si>
  <si>
    <t>Cp2</t>
    <phoneticPr fontId="1"/>
  </si>
  <si>
    <t>L</t>
    <phoneticPr fontId="1"/>
  </si>
  <si>
    <t>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</si>
</sst>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 x14ac:knownFonts="1">
    <font>
      <sz val="11"/>
      <color theme="1"/>
      <name val="游ゴシック"/>
      <family val="2"/>
      <charset val="128"/>
      <scheme val="minor"/>
    </font>
    <font>
      <sz val="6"/>
      <name val="游ゴシック"/>
      <family val="2"/>
      <charset val="128"/>
      <scheme val="minor"/>
    </font>
  </fonts>
  <fills count="11">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7"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2" borderId="1" xfId="0" applyFill="1" applyBorder="1" applyAlignment="1">
      <alignment horizontal="center" vertical="center"/>
    </xf>
    <xf numFmtId="0" fontId="0" fillId="3" borderId="1" xfId="0" applyFill="1" applyBorder="1">
      <alignment vertical="center"/>
    </xf>
    <xf numFmtId="14" fontId="0" fillId="4" borderId="1" xfId="0" applyNumberFormat="1" applyFill="1" applyBorder="1">
      <alignment vertical="center"/>
    </xf>
    <xf numFmtId="0" fontId="0" fillId="4" borderId="1" xfId="0" applyFill="1" applyBorder="1">
      <alignment vertical="center"/>
    </xf>
    <xf numFmtId="14" fontId="0" fillId="5" borderId="1" xfId="0" applyNumberFormat="1" applyFill="1" applyBorder="1">
      <alignment vertical="center"/>
    </xf>
    <xf numFmtId="0" fontId="0" fillId="5" borderId="1" xfId="0" applyFill="1" applyBorder="1">
      <alignment vertical="center"/>
    </xf>
    <xf numFmtId="0" fontId="0" fillId="2" borderId="2" xfId="0" applyFill="1" applyBorder="1" applyAlignment="1">
      <alignment horizontal="center" vertical="center"/>
    </xf>
    <xf numFmtId="0" fontId="0" fillId="6" borderId="1" xfId="0" applyFill="1" applyBorder="1" applyAlignment="1">
      <alignment horizontal="right" vertical="center"/>
    </xf>
    <xf numFmtId="11" fontId="0" fillId="6" borderId="1" xfId="0" applyNumberFormat="1" applyFill="1" applyBorder="1" applyAlignment="1">
      <alignment horizontal="left" vertical="center"/>
    </xf>
    <xf numFmtId="0" fontId="0" fillId="8" borderId="1" xfId="0" applyFill="1" applyBorder="1">
      <alignment vertical="center"/>
    </xf>
    <xf numFmtId="0" fontId="0" fillId="7" borderId="3" xfId="0" applyFill="1" applyBorder="1" applyAlignment="1">
      <alignment horizontal="right" vertical="center"/>
    </xf>
    <xf numFmtId="0" fontId="0" fillId="2" borderId="4" xfId="0" applyFill="1" applyBorder="1" applyAlignment="1">
      <alignment horizontal="center" vertical="center"/>
    </xf>
    <xf numFmtId="0" fontId="0" fillId="0" borderId="5" xfId="0" applyBorder="1">
      <alignment vertical="center"/>
    </xf>
    <xf numFmtId="0" fontId="0" fillId="0" borderId="6" xfId="0" applyBorder="1" applyAlignment="1">
      <alignment horizontal="right" vertical="center"/>
    </xf>
    <xf numFmtId="11" fontId="0" fillId="0" borderId="6" xfId="0" applyNumberFormat="1" applyBorder="1" applyAlignment="1">
      <alignment horizontal="left" vertical="center"/>
    </xf>
    <xf numFmtId="0" fontId="0" fillId="0" borderId="6" xfId="0" applyBorder="1">
      <alignment vertical="center"/>
    </xf>
    <xf numFmtId="11" fontId="0" fillId="7" borderId="7" xfId="0" applyNumberFormat="1" applyFill="1" applyBorder="1" applyAlignment="1">
      <alignment horizontal="left" vertical="center"/>
    </xf>
    <xf numFmtId="0" fontId="0" fillId="0" borderId="2" xfId="0" applyBorder="1">
      <alignment vertical="center"/>
    </xf>
    <xf numFmtId="176" fontId="0" fillId="0" borderId="0" xfId="0" applyNumberFormat="1">
      <alignment vertical="center"/>
    </xf>
    <xf numFmtId="176" fontId="0" fillId="2" borderId="2" xfId="0" applyNumberFormat="1" applyFill="1" applyBorder="1" applyAlignment="1">
      <alignment horizontal="center" vertical="center"/>
    </xf>
    <xf numFmtId="14" fontId="0" fillId="0" borderId="1" xfId="0" applyNumberFormat="1" applyBorder="1">
      <alignment vertical="center"/>
    </xf>
    <xf numFmtId="0" fontId="0" fillId="9" borderId="1"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10" borderId="1" xfId="0" applyFill="1" applyBorder="1">
      <alignment vertical="center"/>
    </xf>
    <xf numFmtId="0" fontId="0" fillId="10" borderId="1" xfId="0" applyFill="1" applyBorder="1" applyAlignment="1">
      <alignment horizontal="center" vertical="center"/>
    </xf>
    <xf numFmtId="0" fontId="0" fillId="0" borderId="0" xfId="0" applyNumberFormat="1">
      <alignment vertical="center"/>
    </xf>
    <xf numFmtId="0" fontId="0" fillId="2" borderId="2" xfId="0" applyNumberFormat="1" applyFill="1" applyBorder="1" applyAlignment="1">
      <alignment horizontal="center" vertical="center"/>
    </xf>
    <xf numFmtId="0" fontId="0" fillId="9" borderId="1" xfId="0" applyNumberForma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2"/>
          <c:order val="0"/>
          <c:tx>
            <c:v>Rs(RigExpert)</c:v>
          </c:tx>
          <c:spPr>
            <a:ln w="19050">
              <a:solidFill>
                <a:schemeClr val="accent6">
                  <a:lumMod val="75000"/>
                </a:schemeClr>
              </a:solidFill>
            </a:ln>
          </c:spPr>
          <c:marker>
            <c:symbol val="none"/>
          </c:marker>
          <c:xVal>
            <c:numLit>
              <c:formatCode>General</c:formatCode>
              <c:ptCount val="401"/>
              <c:pt idx="0">
                <c:v>3</c:v>
              </c:pt>
              <c:pt idx="1">
                <c:v>3.3424999999999998</c:v>
              </c:pt>
              <c:pt idx="2">
                <c:v>3.6850000000000001</c:v>
              </c:pt>
              <c:pt idx="3">
                <c:v>4.0274999999999999</c:v>
              </c:pt>
              <c:pt idx="4">
                <c:v>4.37</c:v>
              </c:pt>
              <c:pt idx="5">
                <c:v>4.7125000000000004</c:v>
              </c:pt>
              <c:pt idx="6">
                <c:v>5.0549999999999997</c:v>
              </c:pt>
              <c:pt idx="7">
                <c:v>5.3975</c:v>
              </c:pt>
              <c:pt idx="8">
                <c:v>5.74</c:v>
              </c:pt>
              <c:pt idx="9">
                <c:v>6.0824999999999996</c:v>
              </c:pt>
              <c:pt idx="10">
                <c:v>6.4249999999999998</c:v>
              </c:pt>
              <c:pt idx="11">
                <c:v>6.7675000000000001</c:v>
              </c:pt>
              <c:pt idx="12">
                <c:v>7.11</c:v>
              </c:pt>
              <c:pt idx="13">
                <c:v>7.4524999999999997</c:v>
              </c:pt>
              <c:pt idx="14">
                <c:v>7.7949999999999999</c:v>
              </c:pt>
              <c:pt idx="15">
                <c:v>8.1374999999999993</c:v>
              </c:pt>
              <c:pt idx="16">
                <c:v>8.48</c:v>
              </c:pt>
              <c:pt idx="17">
                <c:v>8.8224999999999998</c:v>
              </c:pt>
              <c:pt idx="18">
                <c:v>9.1649999999999991</c:v>
              </c:pt>
              <c:pt idx="19">
                <c:v>9.5075000000000003</c:v>
              </c:pt>
              <c:pt idx="20">
                <c:v>9.85</c:v>
              </c:pt>
              <c:pt idx="21">
                <c:v>10.192500000000001</c:v>
              </c:pt>
              <c:pt idx="22">
                <c:v>10.535</c:v>
              </c:pt>
              <c:pt idx="23">
                <c:v>10.8775</c:v>
              </c:pt>
              <c:pt idx="24">
                <c:v>11.22</c:v>
              </c:pt>
              <c:pt idx="25">
                <c:v>11.5625</c:v>
              </c:pt>
              <c:pt idx="26">
                <c:v>11.904999999999999</c:v>
              </c:pt>
              <c:pt idx="27">
                <c:v>12.2475</c:v>
              </c:pt>
              <c:pt idx="28">
                <c:v>12.59</c:v>
              </c:pt>
              <c:pt idx="29">
                <c:v>12.932499999999999</c:v>
              </c:pt>
              <c:pt idx="30">
                <c:v>13.275</c:v>
              </c:pt>
              <c:pt idx="31">
                <c:v>13.6175</c:v>
              </c:pt>
              <c:pt idx="32">
                <c:v>13.96</c:v>
              </c:pt>
              <c:pt idx="33">
                <c:v>14.3025</c:v>
              </c:pt>
              <c:pt idx="34">
                <c:v>14.645</c:v>
              </c:pt>
              <c:pt idx="35">
                <c:v>14.987500000000001</c:v>
              </c:pt>
              <c:pt idx="36">
                <c:v>15.33</c:v>
              </c:pt>
              <c:pt idx="37">
                <c:v>15.672499999999999</c:v>
              </c:pt>
              <c:pt idx="38">
                <c:v>16.015000000000001</c:v>
              </c:pt>
              <c:pt idx="39">
                <c:v>16.357500000000002</c:v>
              </c:pt>
              <c:pt idx="40">
                <c:v>16.7</c:v>
              </c:pt>
              <c:pt idx="41">
                <c:v>17.0425</c:v>
              </c:pt>
              <c:pt idx="42">
                <c:v>17.385000000000002</c:v>
              </c:pt>
              <c:pt idx="43">
                <c:v>17.727499999999999</c:v>
              </c:pt>
              <c:pt idx="44">
                <c:v>18.07</c:v>
              </c:pt>
              <c:pt idx="45">
                <c:v>18.412500000000001</c:v>
              </c:pt>
              <c:pt idx="46">
                <c:v>18.754999999999999</c:v>
              </c:pt>
              <c:pt idx="47">
                <c:v>19.0975</c:v>
              </c:pt>
              <c:pt idx="48">
                <c:v>19.440000000000001</c:v>
              </c:pt>
              <c:pt idx="49">
                <c:v>19.782499999999999</c:v>
              </c:pt>
              <c:pt idx="50">
                <c:v>20.125</c:v>
              </c:pt>
              <c:pt idx="51">
                <c:v>20.467500000000001</c:v>
              </c:pt>
              <c:pt idx="52">
                <c:v>20.81</c:v>
              </c:pt>
              <c:pt idx="53">
                <c:v>21.1525</c:v>
              </c:pt>
              <c:pt idx="54">
                <c:v>21.495000000000001</c:v>
              </c:pt>
              <c:pt idx="55">
                <c:v>21.837499999999999</c:v>
              </c:pt>
              <c:pt idx="56">
                <c:v>22.18</c:v>
              </c:pt>
              <c:pt idx="57">
                <c:v>22.522500000000001</c:v>
              </c:pt>
              <c:pt idx="58">
                <c:v>22.864999999999998</c:v>
              </c:pt>
              <c:pt idx="59">
                <c:v>23.2075</c:v>
              </c:pt>
              <c:pt idx="60">
                <c:v>23.55</c:v>
              </c:pt>
              <c:pt idx="61">
                <c:v>23.892499999999998</c:v>
              </c:pt>
              <c:pt idx="62">
                <c:v>24.234999999999999</c:v>
              </c:pt>
              <c:pt idx="63">
                <c:v>24.577500000000001</c:v>
              </c:pt>
              <c:pt idx="64">
                <c:v>24.92</c:v>
              </c:pt>
              <c:pt idx="65">
                <c:v>25.262499999999999</c:v>
              </c:pt>
              <c:pt idx="66">
                <c:v>25.605</c:v>
              </c:pt>
              <c:pt idx="67">
                <c:v>25.947500000000002</c:v>
              </c:pt>
              <c:pt idx="68">
                <c:v>26.29</c:v>
              </c:pt>
              <c:pt idx="69">
                <c:v>26.6325</c:v>
              </c:pt>
              <c:pt idx="70">
                <c:v>26.975000000000001</c:v>
              </c:pt>
              <c:pt idx="71">
                <c:v>27.317499999999999</c:v>
              </c:pt>
              <c:pt idx="72">
                <c:v>27.66</c:v>
              </c:pt>
              <c:pt idx="73">
                <c:v>28.002500000000001</c:v>
              </c:pt>
              <c:pt idx="74">
                <c:v>28.344999999999999</c:v>
              </c:pt>
              <c:pt idx="75">
                <c:v>28.6875</c:v>
              </c:pt>
              <c:pt idx="76">
                <c:v>29.03</c:v>
              </c:pt>
              <c:pt idx="77">
                <c:v>29.372499999999999</c:v>
              </c:pt>
              <c:pt idx="78">
                <c:v>29.715</c:v>
              </c:pt>
              <c:pt idx="79">
                <c:v>30.057500000000001</c:v>
              </c:pt>
              <c:pt idx="80">
                <c:v>30.4</c:v>
              </c:pt>
              <c:pt idx="81">
                <c:v>30.7425</c:v>
              </c:pt>
              <c:pt idx="82">
                <c:v>31.085000000000001</c:v>
              </c:pt>
              <c:pt idx="83">
                <c:v>31.427499999999998</c:v>
              </c:pt>
              <c:pt idx="84">
                <c:v>31.77</c:v>
              </c:pt>
              <c:pt idx="85">
                <c:v>32.112499999999997</c:v>
              </c:pt>
              <c:pt idx="86">
                <c:v>32.454999999999998</c:v>
              </c:pt>
              <c:pt idx="87">
                <c:v>32.797499999999999</c:v>
              </c:pt>
              <c:pt idx="88">
                <c:v>33.14</c:v>
              </c:pt>
              <c:pt idx="89">
                <c:v>33.482500000000002</c:v>
              </c:pt>
              <c:pt idx="90">
                <c:v>33.825000000000003</c:v>
              </c:pt>
              <c:pt idx="91">
                <c:v>34.167499999999997</c:v>
              </c:pt>
              <c:pt idx="92">
                <c:v>34.51</c:v>
              </c:pt>
              <c:pt idx="93">
                <c:v>34.852499999999999</c:v>
              </c:pt>
              <c:pt idx="94">
                <c:v>35.195</c:v>
              </c:pt>
              <c:pt idx="95">
                <c:v>35.537500000000001</c:v>
              </c:pt>
              <c:pt idx="96">
                <c:v>35.880000000000003</c:v>
              </c:pt>
              <c:pt idx="97">
                <c:v>36.222499999999997</c:v>
              </c:pt>
              <c:pt idx="98">
                <c:v>36.564999999999998</c:v>
              </c:pt>
              <c:pt idx="99">
                <c:v>36.907499999999999</c:v>
              </c:pt>
              <c:pt idx="100">
                <c:v>37.25</c:v>
              </c:pt>
              <c:pt idx="101">
                <c:v>37.592500000000001</c:v>
              </c:pt>
              <c:pt idx="102">
                <c:v>37.935000000000002</c:v>
              </c:pt>
              <c:pt idx="103">
                <c:v>38.277500000000003</c:v>
              </c:pt>
              <c:pt idx="104">
                <c:v>38.619999999999997</c:v>
              </c:pt>
              <c:pt idx="105">
                <c:v>38.962499999999999</c:v>
              </c:pt>
              <c:pt idx="106">
                <c:v>39.305</c:v>
              </c:pt>
              <c:pt idx="107">
                <c:v>39.647500000000001</c:v>
              </c:pt>
              <c:pt idx="108">
                <c:v>39.99</c:v>
              </c:pt>
              <c:pt idx="109">
                <c:v>40.332500000000003</c:v>
              </c:pt>
              <c:pt idx="110">
                <c:v>40.674999999999997</c:v>
              </c:pt>
              <c:pt idx="111">
                <c:v>41.017499999999998</c:v>
              </c:pt>
              <c:pt idx="112">
                <c:v>41.36</c:v>
              </c:pt>
              <c:pt idx="113">
                <c:v>41.702500000000001</c:v>
              </c:pt>
              <c:pt idx="114">
                <c:v>42.045000000000002</c:v>
              </c:pt>
              <c:pt idx="115">
                <c:v>42.387500000000003</c:v>
              </c:pt>
              <c:pt idx="116">
                <c:v>42.73</c:v>
              </c:pt>
              <c:pt idx="117">
                <c:v>43.072499999999998</c:v>
              </c:pt>
              <c:pt idx="118">
                <c:v>43.414999999999999</c:v>
              </c:pt>
              <c:pt idx="119">
                <c:v>43.7575</c:v>
              </c:pt>
              <c:pt idx="120">
                <c:v>44.1</c:v>
              </c:pt>
              <c:pt idx="121">
                <c:v>44.442500000000003</c:v>
              </c:pt>
              <c:pt idx="122">
                <c:v>44.784999999999997</c:v>
              </c:pt>
              <c:pt idx="123">
                <c:v>45.127499999999998</c:v>
              </c:pt>
              <c:pt idx="124">
                <c:v>45.47</c:v>
              </c:pt>
              <c:pt idx="125">
                <c:v>45.8125</c:v>
              </c:pt>
              <c:pt idx="126">
                <c:v>46.155000000000001</c:v>
              </c:pt>
              <c:pt idx="127">
                <c:v>46.497500000000002</c:v>
              </c:pt>
              <c:pt idx="128">
                <c:v>46.84</c:v>
              </c:pt>
              <c:pt idx="129">
                <c:v>47.182499999999997</c:v>
              </c:pt>
              <c:pt idx="130">
                <c:v>47.524999999999999</c:v>
              </c:pt>
              <c:pt idx="131">
                <c:v>47.8675</c:v>
              </c:pt>
              <c:pt idx="132">
                <c:v>48.21</c:v>
              </c:pt>
              <c:pt idx="133">
                <c:v>48.552500000000002</c:v>
              </c:pt>
              <c:pt idx="134">
                <c:v>48.895000000000003</c:v>
              </c:pt>
              <c:pt idx="135">
                <c:v>49.237499999999997</c:v>
              </c:pt>
              <c:pt idx="136">
                <c:v>49.58</c:v>
              </c:pt>
              <c:pt idx="137">
                <c:v>49.922499999999999</c:v>
              </c:pt>
              <c:pt idx="138">
                <c:v>50.265000000000001</c:v>
              </c:pt>
              <c:pt idx="139">
                <c:v>50.607500000000002</c:v>
              </c:pt>
              <c:pt idx="140">
                <c:v>50.95</c:v>
              </c:pt>
              <c:pt idx="141">
                <c:v>51.292499999999997</c:v>
              </c:pt>
              <c:pt idx="142">
                <c:v>51.634999999999998</c:v>
              </c:pt>
              <c:pt idx="143">
                <c:v>51.977499999999999</c:v>
              </c:pt>
              <c:pt idx="144">
                <c:v>52.32</c:v>
              </c:pt>
              <c:pt idx="145">
                <c:v>52.662500000000001</c:v>
              </c:pt>
              <c:pt idx="146">
                <c:v>53.005000000000003</c:v>
              </c:pt>
              <c:pt idx="147">
                <c:v>53.347499999999997</c:v>
              </c:pt>
              <c:pt idx="148">
                <c:v>53.69</c:v>
              </c:pt>
              <c:pt idx="149">
                <c:v>54.032499999999999</c:v>
              </c:pt>
              <c:pt idx="150">
                <c:v>54.375</c:v>
              </c:pt>
              <c:pt idx="151">
                <c:v>54.717500000000001</c:v>
              </c:pt>
              <c:pt idx="152">
                <c:v>55.06</c:v>
              </c:pt>
              <c:pt idx="153">
                <c:v>55.402500000000003</c:v>
              </c:pt>
              <c:pt idx="154">
                <c:v>55.744999999999997</c:v>
              </c:pt>
              <c:pt idx="155">
                <c:v>56.087499999999999</c:v>
              </c:pt>
              <c:pt idx="156">
                <c:v>56.43</c:v>
              </c:pt>
              <c:pt idx="157">
                <c:v>56.772500000000001</c:v>
              </c:pt>
              <c:pt idx="158">
                <c:v>57.115000000000002</c:v>
              </c:pt>
              <c:pt idx="159">
                <c:v>57.457500000000003</c:v>
              </c:pt>
              <c:pt idx="160">
                <c:v>57.8</c:v>
              </c:pt>
              <c:pt idx="161">
                <c:v>58.142499999999998</c:v>
              </c:pt>
              <c:pt idx="162">
                <c:v>58.484999999999999</c:v>
              </c:pt>
              <c:pt idx="163">
                <c:v>58.827500000000001</c:v>
              </c:pt>
              <c:pt idx="164">
                <c:v>59.17</c:v>
              </c:pt>
              <c:pt idx="165">
                <c:v>59.512500000000003</c:v>
              </c:pt>
              <c:pt idx="166">
                <c:v>59.854999999999997</c:v>
              </c:pt>
              <c:pt idx="167">
                <c:v>60.197499999999998</c:v>
              </c:pt>
              <c:pt idx="168">
                <c:v>60.54</c:v>
              </c:pt>
              <c:pt idx="169">
                <c:v>60.8825</c:v>
              </c:pt>
              <c:pt idx="170">
                <c:v>61.225000000000001</c:v>
              </c:pt>
              <c:pt idx="171">
                <c:v>61.567500000000003</c:v>
              </c:pt>
              <c:pt idx="172">
                <c:v>61.91</c:v>
              </c:pt>
              <c:pt idx="173">
                <c:v>62.252499999999998</c:v>
              </c:pt>
              <c:pt idx="174">
                <c:v>62.594999999999999</c:v>
              </c:pt>
              <c:pt idx="175">
                <c:v>62.9375</c:v>
              </c:pt>
              <c:pt idx="176">
                <c:v>63.28</c:v>
              </c:pt>
              <c:pt idx="177">
                <c:v>63.622500000000002</c:v>
              </c:pt>
              <c:pt idx="178">
                <c:v>63.965000000000003</c:v>
              </c:pt>
              <c:pt idx="179">
                <c:v>64.307500000000005</c:v>
              </c:pt>
              <c:pt idx="180">
                <c:v>64.650000000000006</c:v>
              </c:pt>
              <c:pt idx="181">
                <c:v>64.992500000000007</c:v>
              </c:pt>
              <c:pt idx="182">
                <c:v>65.334999999999994</c:v>
              </c:pt>
              <c:pt idx="183">
                <c:v>65.677499999999995</c:v>
              </c:pt>
              <c:pt idx="184">
                <c:v>66.02</c:v>
              </c:pt>
              <c:pt idx="185">
                <c:v>66.362499999999997</c:v>
              </c:pt>
              <c:pt idx="186">
                <c:v>66.704999999999998</c:v>
              </c:pt>
              <c:pt idx="187">
                <c:v>67.047499999999999</c:v>
              </c:pt>
              <c:pt idx="188">
                <c:v>67.39</c:v>
              </c:pt>
              <c:pt idx="189">
                <c:v>67.732500000000002</c:v>
              </c:pt>
              <c:pt idx="190">
                <c:v>68.075000000000003</c:v>
              </c:pt>
              <c:pt idx="191">
                <c:v>68.417500000000004</c:v>
              </c:pt>
              <c:pt idx="192">
                <c:v>68.760000000000005</c:v>
              </c:pt>
              <c:pt idx="193">
                <c:v>69.102500000000006</c:v>
              </c:pt>
              <c:pt idx="194">
                <c:v>69.444999999999993</c:v>
              </c:pt>
              <c:pt idx="195">
                <c:v>69.787499999999994</c:v>
              </c:pt>
              <c:pt idx="196">
                <c:v>70.13</c:v>
              </c:pt>
              <c:pt idx="197">
                <c:v>70.472499999999997</c:v>
              </c:pt>
              <c:pt idx="198">
                <c:v>70.814999999999998</c:v>
              </c:pt>
              <c:pt idx="199">
                <c:v>71.157499999999999</c:v>
              </c:pt>
              <c:pt idx="200">
                <c:v>71.5</c:v>
              </c:pt>
              <c:pt idx="201">
                <c:v>71.842500000000001</c:v>
              </c:pt>
              <c:pt idx="202">
                <c:v>72.185000000000002</c:v>
              </c:pt>
              <c:pt idx="203">
                <c:v>72.527500000000003</c:v>
              </c:pt>
              <c:pt idx="204">
                <c:v>72.87</c:v>
              </c:pt>
              <c:pt idx="205">
                <c:v>73.212500000000006</c:v>
              </c:pt>
              <c:pt idx="206">
                <c:v>73.555000000000007</c:v>
              </c:pt>
              <c:pt idx="207">
                <c:v>73.897499999999994</c:v>
              </c:pt>
              <c:pt idx="208">
                <c:v>74.239999999999995</c:v>
              </c:pt>
              <c:pt idx="209">
                <c:v>74.582499999999996</c:v>
              </c:pt>
              <c:pt idx="210">
                <c:v>74.924999999999997</c:v>
              </c:pt>
              <c:pt idx="211">
                <c:v>75.267499999999998</c:v>
              </c:pt>
              <c:pt idx="212">
                <c:v>75.61</c:v>
              </c:pt>
              <c:pt idx="213">
                <c:v>75.952500000000001</c:v>
              </c:pt>
              <c:pt idx="214">
                <c:v>76.295000000000002</c:v>
              </c:pt>
              <c:pt idx="215">
                <c:v>76.637500000000003</c:v>
              </c:pt>
              <c:pt idx="216">
                <c:v>76.98</c:v>
              </c:pt>
              <c:pt idx="217">
                <c:v>77.322500000000005</c:v>
              </c:pt>
              <c:pt idx="218">
                <c:v>77.665000000000006</c:v>
              </c:pt>
              <c:pt idx="219">
                <c:v>78.007499999999993</c:v>
              </c:pt>
              <c:pt idx="220">
                <c:v>78.349999999999994</c:v>
              </c:pt>
              <c:pt idx="221">
                <c:v>78.692499999999995</c:v>
              </c:pt>
              <c:pt idx="222">
                <c:v>79.034999999999997</c:v>
              </c:pt>
              <c:pt idx="223">
                <c:v>79.377499999999998</c:v>
              </c:pt>
              <c:pt idx="224">
                <c:v>79.72</c:v>
              </c:pt>
              <c:pt idx="225">
                <c:v>80.0625</c:v>
              </c:pt>
              <c:pt idx="226">
                <c:v>80.405000000000001</c:v>
              </c:pt>
              <c:pt idx="227">
                <c:v>80.747500000000002</c:v>
              </c:pt>
              <c:pt idx="228">
                <c:v>81.09</c:v>
              </c:pt>
              <c:pt idx="229">
                <c:v>81.432500000000005</c:v>
              </c:pt>
              <c:pt idx="230">
                <c:v>81.775000000000006</c:v>
              </c:pt>
              <c:pt idx="231">
                <c:v>82.117500000000007</c:v>
              </c:pt>
              <c:pt idx="232">
                <c:v>82.46</c:v>
              </c:pt>
              <c:pt idx="233">
                <c:v>82.802499999999995</c:v>
              </c:pt>
              <c:pt idx="234">
                <c:v>83.144999999999996</c:v>
              </c:pt>
              <c:pt idx="235">
                <c:v>83.487499999999997</c:v>
              </c:pt>
              <c:pt idx="236">
                <c:v>83.83</c:v>
              </c:pt>
              <c:pt idx="237">
                <c:v>84.172499999999999</c:v>
              </c:pt>
              <c:pt idx="238">
                <c:v>84.515000000000001</c:v>
              </c:pt>
              <c:pt idx="239">
                <c:v>84.857500000000002</c:v>
              </c:pt>
              <c:pt idx="240">
                <c:v>85.2</c:v>
              </c:pt>
              <c:pt idx="241">
                <c:v>85.542500000000004</c:v>
              </c:pt>
              <c:pt idx="242">
                <c:v>85.885000000000005</c:v>
              </c:pt>
              <c:pt idx="243">
                <c:v>86.227500000000006</c:v>
              </c:pt>
              <c:pt idx="244">
                <c:v>86.57</c:v>
              </c:pt>
              <c:pt idx="245">
                <c:v>86.912499999999994</c:v>
              </c:pt>
              <c:pt idx="246">
                <c:v>87.254999999999995</c:v>
              </c:pt>
              <c:pt idx="247">
                <c:v>87.597499999999997</c:v>
              </c:pt>
              <c:pt idx="248">
                <c:v>87.94</c:v>
              </c:pt>
              <c:pt idx="249">
                <c:v>88.282499999999999</c:v>
              </c:pt>
              <c:pt idx="250">
                <c:v>88.625</c:v>
              </c:pt>
              <c:pt idx="251">
                <c:v>88.967500000000001</c:v>
              </c:pt>
              <c:pt idx="252">
                <c:v>89.31</c:v>
              </c:pt>
              <c:pt idx="253">
                <c:v>89.652500000000003</c:v>
              </c:pt>
              <c:pt idx="254">
                <c:v>89.995000000000005</c:v>
              </c:pt>
              <c:pt idx="255">
                <c:v>90.337500000000006</c:v>
              </c:pt>
              <c:pt idx="256">
                <c:v>90.68</c:v>
              </c:pt>
              <c:pt idx="257">
                <c:v>91.022499999999994</c:v>
              </c:pt>
              <c:pt idx="258">
                <c:v>91.364999999999995</c:v>
              </c:pt>
              <c:pt idx="259">
                <c:v>91.707499999999996</c:v>
              </c:pt>
              <c:pt idx="260">
                <c:v>92.05</c:v>
              </c:pt>
              <c:pt idx="261">
                <c:v>92.392499999999998</c:v>
              </c:pt>
              <c:pt idx="262">
                <c:v>92.734999999999999</c:v>
              </c:pt>
              <c:pt idx="263">
                <c:v>93.077500000000001</c:v>
              </c:pt>
              <c:pt idx="264">
                <c:v>93.42</c:v>
              </c:pt>
              <c:pt idx="265">
                <c:v>93.762500000000003</c:v>
              </c:pt>
              <c:pt idx="266">
                <c:v>94.105000000000004</c:v>
              </c:pt>
              <c:pt idx="267">
                <c:v>94.447500000000005</c:v>
              </c:pt>
              <c:pt idx="268">
                <c:v>94.79</c:v>
              </c:pt>
              <c:pt idx="269">
                <c:v>95.132499999999993</c:v>
              </c:pt>
              <c:pt idx="270">
                <c:v>95.474999999999994</c:v>
              </c:pt>
              <c:pt idx="271">
                <c:v>95.817499999999995</c:v>
              </c:pt>
              <c:pt idx="272">
                <c:v>96.16</c:v>
              </c:pt>
              <c:pt idx="273">
                <c:v>96.502499999999998</c:v>
              </c:pt>
              <c:pt idx="274">
                <c:v>96.844999999999999</c:v>
              </c:pt>
              <c:pt idx="275">
                <c:v>97.1875</c:v>
              </c:pt>
              <c:pt idx="276">
                <c:v>97.53</c:v>
              </c:pt>
              <c:pt idx="277">
                <c:v>97.872500000000002</c:v>
              </c:pt>
              <c:pt idx="278">
                <c:v>98.215000000000003</c:v>
              </c:pt>
              <c:pt idx="279">
                <c:v>98.557500000000005</c:v>
              </c:pt>
              <c:pt idx="280">
                <c:v>98.9</c:v>
              </c:pt>
              <c:pt idx="281">
                <c:v>99.242500000000007</c:v>
              </c:pt>
              <c:pt idx="282">
                <c:v>99.584999999999994</c:v>
              </c:pt>
              <c:pt idx="283">
                <c:v>99.927499999999995</c:v>
              </c:pt>
              <c:pt idx="284">
                <c:v>100.27</c:v>
              </c:pt>
              <c:pt idx="285">
                <c:v>100.6125</c:v>
              </c:pt>
              <c:pt idx="286">
                <c:v>100.955</c:v>
              </c:pt>
              <c:pt idx="287">
                <c:v>101.2975</c:v>
              </c:pt>
              <c:pt idx="288">
                <c:v>101.64</c:v>
              </c:pt>
              <c:pt idx="289">
                <c:v>101.9825</c:v>
              </c:pt>
              <c:pt idx="290">
                <c:v>102.325</c:v>
              </c:pt>
              <c:pt idx="291">
                <c:v>102.6675</c:v>
              </c:pt>
              <c:pt idx="292">
                <c:v>103.01</c:v>
              </c:pt>
              <c:pt idx="293">
                <c:v>103.35250000000001</c:v>
              </c:pt>
              <c:pt idx="294">
                <c:v>103.69499999999999</c:v>
              </c:pt>
              <c:pt idx="295">
                <c:v>104.03749999999999</c:v>
              </c:pt>
              <c:pt idx="296">
                <c:v>104.38</c:v>
              </c:pt>
              <c:pt idx="297">
                <c:v>104.7225</c:v>
              </c:pt>
              <c:pt idx="298">
                <c:v>105.065</c:v>
              </c:pt>
              <c:pt idx="299">
                <c:v>105.4075</c:v>
              </c:pt>
              <c:pt idx="300">
                <c:v>105.75</c:v>
              </c:pt>
              <c:pt idx="301">
                <c:v>106.0925</c:v>
              </c:pt>
              <c:pt idx="302">
                <c:v>106.435</c:v>
              </c:pt>
              <c:pt idx="303">
                <c:v>106.7775</c:v>
              </c:pt>
              <c:pt idx="304">
                <c:v>107.12</c:v>
              </c:pt>
              <c:pt idx="305">
                <c:v>107.46250000000001</c:v>
              </c:pt>
              <c:pt idx="306">
                <c:v>107.80500000000001</c:v>
              </c:pt>
              <c:pt idx="307">
                <c:v>108.14749999999999</c:v>
              </c:pt>
              <c:pt idx="308">
                <c:v>108.49</c:v>
              </c:pt>
              <c:pt idx="309">
                <c:v>108.8325</c:v>
              </c:pt>
              <c:pt idx="310">
                <c:v>109.175</c:v>
              </c:pt>
              <c:pt idx="311">
                <c:v>109.5175</c:v>
              </c:pt>
              <c:pt idx="312">
                <c:v>109.86</c:v>
              </c:pt>
              <c:pt idx="313">
                <c:v>110.2025</c:v>
              </c:pt>
              <c:pt idx="314">
                <c:v>110.545</c:v>
              </c:pt>
              <c:pt idx="315">
                <c:v>110.8875</c:v>
              </c:pt>
              <c:pt idx="316">
                <c:v>111.23</c:v>
              </c:pt>
              <c:pt idx="317">
                <c:v>111.57250000000001</c:v>
              </c:pt>
              <c:pt idx="318">
                <c:v>111.91500000000001</c:v>
              </c:pt>
              <c:pt idx="319">
                <c:v>112.25749999999999</c:v>
              </c:pt>
              <c:pt idx="320">
                <c:v>112.6</c:v>
              </c:pt>
              <c:pt idx="321">
                <c:v>112.9425</c:v>
              </c:pt>
              <c:pt idx="322">
                <c:v>113.285</c:v>
              </c:pt>
              <c:pt idx="323">
                <c:v>113.6275</c:v>
              </c:pt>
              <c:pt idx="324">
                <c:v>113.97</c:v>
              </c:pt>
              <c:pt idx="325">
                <c:v>114.3125</c:v>
              </c:pt>
              <c:pt idx="326">
                <c:v>114.655</c:v>
              </c:pt>
              <c:pt idx="327">
                <c:v>114.9975</c:v>
              </c:pt>
              <c:pt idx="328">
                <c:v>115.34</c:v>
              </c:pt>
              <c:pt idx="329">
                <c:v>115.6825</c:v>
              </c:pt>
              <c:pt idx="330">
                <c:v>116.02500000000001</c:v>
              </c:pt>
              <c:pt idx="331">
                <c:v>116.36750000000001</c:v>
              </c:pt>
              <c:pt idx="332">
                <c:v>116.71</c:v>
              </c:pt>
              <c:pt idx="333">
                <c:v>117.05249999999999</c:v>
              </c:pt>
              <c:pt idx="334">
                <c:v>117.395</c:v>
              </c:pt>
              <c:pt idx="335">
                <c:v>117.7375</c:v>
              </c:pt>
              <c:pt idx="336">
                <c:v>118.08</c:v>
              </c:pt>
              <c:pt idx="337">
                <c:v>118.4225</c:v>
              </c:pt>
              <c:pt idx="338">
                <c:v>118.765</c:v>
              </c:pt>
              <c:pt idx="339">
                <c:v>119.1075</c:v>
              </c:pt>
              <c:pt idx="340">
                <c:v>119.45</c:v>
              </c:pt>
              <c:pt idx="341">
                <c:v>119.7925</c:v>
              </c:pt>
              <c:pt idx="342">
                <c:v>120.13500000000001</c:v>
              </c:pt>
              <c:pt idx="343">
                <c:v>120.47750000000001</c:v>
              </c:pt>
              <c:pt idx="344">
                <c:v>120.82</c:v>
              </c:pt>
              <c:pt idx="345">
                <c:v>121.16249999999999</c:v>
              </c:pt>
              <c:pt idx="346">
                <c:v>121.505</c:v>
              </c:pt>
              <c:pt idx="347">
                <c:v>121.8475</c:v>
              </c:pt>
              <c:pt idx="348">
                <c:v>122.19</c:v>
              </c:pt>
              <c:pt idx="349">
                <c:v>122.5325</c:v>
              </c:pt>
              <c:pt idx="350">
                <c:v>122.875</c:v>
              </c:pt>
              <c:pt idx="351">
                <c:v>123.2175</c:v>
              </c:pt>
              <c:pt idx="352">
                <c:v>123.56</c:v>
              </c:pt>
              <c:pt idx="353">
                <c:v>123.9025</c:v>
              </c:pt>
              <c:pt idx="354">
                <c:v>124.245</c:v>
              </c:pt>
              <c:pt idx="355">
                <c:v>124.58750000000001</c:v>
              </c:pt>
              <c:pt idx="356">
                <c:v>124.93</c:v>
              </c:pt>
              <c:pt idx="357">
                <c:v>125.27249999999999</c:v>
              </c:pt>
              <c:pt idx="358">
                <c:v>125.61499999999999</c:v>
              </c:pt>
              <c:pt idx="359">
                <c:v>125.9575</c:v>
              </c:pt>
              <c:pt idx="360">
                <c:v>126.3</c:v>
              </c:pt>
              <c:pt idx="361">
                <c:v>126.6425</c:v>
              </c:pt>
              <c:pt idx="362">
                <c:v>126.985</c:v>
              </c:pt>
              <c:pt idx="363">
                <c:v>127.3275</c:v>
              </c:pt>
              <c:pt idx="364">
                <c:v>127.67</c:v>
              </c:pt>
              <c:pt idx="365">
                <c:v>128.01249999999999</c:v>
              </c:pt>
              <c:pt idx="366">
                <c:v>128.35499999999999</c:v>
              </c:pt>
              <c:pt idx="367">
                <c:v>128.69749999999999</c:v>
              </c:pt>
              <c:pt idx="368">
                <c:v>129.04</c:v>
              </c:pt>
              <c:pt idx="369">
                <c:v>129.38249999999999</c:v>
              </c:pt>
              <c:pt idx="370">
                <c:v>129.72499999999999</c:v>
              </c:pt>
              <c:pt idx="371">
                <c:v>130.0675</c:v>
              </c:pt>
              <c:pt idx="372">
                <c:v>130.41</c:v>
              </c:pt>
              <c:pt idx="373">
                <c:v>130.7525</c:v>
              </c:pt>
              <c:pt idx="374">
                <c:v>131.095</c:v>
              </c:pt>
              <c:pt idx="375">
                <c:v>131.4375</c:v>
              </c:pt>
              <c:pt idx="376">
                <c:v>131.78</c:v>
              </c:pt>
              <c:pt idx="377">
                <c:v>132.1225</c:v>
              </c:pt>
              <c:pt idx="378">
                <c:v>132.465</c:v>
              </c:pt>
              <c:pt idx="379">
                <c:v>132.8075</c:v>
              </c:pt>
              <c:pt idx="380">
                <c:v>133.15</c:v>
              </c:pt>
              <c:pt idx="381">
                <c:v>133.49250000000001</c:v>
              </c:pt>
              <c:pt idx="382">
                <c:v>133.83500000000001</c:v>
              </c:pt>
              <c:pt idx="383">
                <c:v>134.17750000000001</c:v>
              </c:pt>
              <c:pt idx="384">
                <c:v>134.52000000000001</c:v>
              </c:pt>
              <c:pt idx="385">
                <c:v>134.86250000000001</c:v>
              </c:pt>
              <c:pt idx="386">
                <c:v>135.20500000000001</c:v>
              </c:pt>
              <c:pt idx="387">
                <c:v>135.54750000000001</c:v>
              </c:pt>
              <c:pt idx="388">
                <c:v>135.88999999999999</c:v>
              </c:pt>
              <c:pt idx="389">
                <c:v>136.23249999999999</c:v>
              </c:pt>
              <c:pt idx="390">
                <c:v>136.57499999999999</c:v>
              </c:pt>
              <c:pt idx="391">
                <c:v>136.91749999999999</c:v>
              </c:pt>
              <c:pt idx="392">
                <c:v>137.26</c:v>
              </c:pt>
              <c:pt idx="393">
                <c:v>137.60249999999999</c:v>
              </c:pt>
              <c:pt idx="394">
                <c:v>137.94499999999999</c:v>
              </c:pt>
              <c:pt idx="395">
                <c:v>138.28749999999999</c:v>
              </c:pt>
              <c:pt idx="396">
                <c:v>138.63</c:v>
              </c:pt>
              <c:pt idx="397">
                <c:v>138.9725</c:v>
              </c:pt>
              <c:pt idx="398">
                <c:v>139.315</c:v>
              </c:pt>
              <c:pt idx="399">
                <c:v>139.6575</c:v>
              </c:pt>
              <c:pt idx="400">
                <c:v>140</c:v>
              </c:pt>
            </c:numLit>
          </c:xVal>
          <c:yVal>
            <c:numLit>
              <c:formatCode>General</c:formatCode>
              <c:ptCount val="401"/>
              <c:pt idx="0">
                <c:v>50.13</c:v>
              </c:pt>
              <c:pt idx="1">
                <c:v>50.12</c:v>
              </c:pt>
              <c:pt idx="2">
                <c:v>50.09</c:v>
              </c:pt>
              <c:pt idx="3">
                <c:v>50.11</c:v>
              </c:pt>
              <c:pt idx="4">
                <c:v>50.16</c:v>
              </c:pt>
              <c:pt idx="5">
                <c:v>50.16</c:v>
              </c:pt>
              <c:pt idx="6">
                <c:v>50.18</c:v>
              </c:pt>
              <c:pt idx="7">
                <c:v>50.19</c:v>
              </c:pt>
              <c:pt idx="8">
                <c:v>50.27</c:v>
              </c:pt>
              <c:pt idx="9">
                <c:v>50.28</c:v>
              </c:pt>
              <c:pt idx="10">
                <c:v>50.31</c:v>
              </c:pt>
              <c:pt idx="11">
                <c:v>50.3</c:v>
              </c:pt>
              <c:pt idx="12">
                <c:v>50.42</c:v>
              </c:pt>
              <c:pt idx="13">
                <c:v>50.38</c:v>
              </c:pt>
              <c:pt idx="14">
                <c:v>50.48</c:v>
              </c:pt>
              <c:pt idx="15">
                <c:v>50.45</c:v>
              </c:pt>
              <c:pt idx="16">
                <c:v>50.46</c:v>
              </c:pt>
              <c:pt idx="17">
                <c:v>50.54</c:v>
              </c:pt>
              <c:pt idx="18">
                <c:v>50.58</c:v>
              </c:pt>
              <c:pt idx="19">
                <c:v>50.58</c:v>
              </c:pt>
              <c:pt idx="20">
                <c:v>50.69</c:v>
              </c:pt>
              <c:pt idx="21">
                <c:v>50.72</c:v>
              </c:pt>
              <c:pt idx="22">
                <c:v>50.68</c:v>
              </c:pt>
              <c:pt idx="23">
                <c:v>50.72</c:v>
              </c:pt>
              <c:pt idx="24">
                <c:v>50.91</c:v>
              </c:pt>
              <c:pt idx="25">
                <c:v>50.89</c:v>
              </c:pt>
              <c:pt idx="26">
                <c:v>50.83</c:v>
              </c:pt>
              <c:pt idx="27">
                <c:v>51</c:v>
              </c:pt>
              <c:pt idx="28">
                <c:v>51.01</c:v>
              </c:pt>
              <c:pt idx="29">
                <c:v>50.95</c:v>
              </c:pt>
              <c:pt idx="30">
                <c:v>51.05</c:v>
              </c:pt>
              <c:pt idx="31">
                <c:v>51.14</c:v>
              </c:pt>
              <c:pt idx="32">
                <c:v>51.21</c:v>
              </c:pt>
              <c:pt idx="33">
                <c:v>51.19</c:v>
              </c:pt>
              <c:pt idx="34">
                <c:v>51.29</c:v>
              </c:pt>
              <c:pt idx="35">
                <c:v>51.36</c:v>
              </c:pt>
              <c:pt idx="36">
                <c:v>51.41</c:v>
              </c:pt>
              <c:pt idx="37">
                <c:v>51.45</c:v>
              </c:pt>
              <c:pt idx="38">
                <c:v>51.51</c:v>
              </c:pt>
              <c:pt idx="39">
                <c:v>51.61</c:v>
              </c:pt>
              <c:pt idx="40">
                <c:v>51.63</c:v>
              </c:pt>
              <c:pt idx="41">
                <c:v>51.66</c:v>
              </c:pt>
              <c:pt idx="42">
                <c:v>51.74</c:v>
              </c:pt>
              <c:pt idx="43">
                <c:v>51.85</c:v>
              </c:pt>
              <c:pt idx="44">
                <c:v>51.89</c:v>
              </c:pt>
              <c:pt idx="45">
                <c:v>51.93</c:v>
              </c:pt>
              <c:pt idx="46">
                <c:v>51.98</c:v>
              </c:pt>
              <c:pt idx="47">
                <c:v>52.04</c:v>
              </c:pt>
              <c:pt idx="48">
                <c:v>52.13</c:v>
              </c:pt>
              <c:pt idx="49">
                <c:v>52.18</c:v>
              </c:pt>
              <c:pt idx="50">
                <c:v>52.26</c:v>
              </c:pt>
              <c:pt idx="51">
                <c:v>52.34</c:v>
              </c:pt>
              <c:pt idx="52">
                <c:v>52.33</c:v>
              </c:pt>
              <c:pt idx="53">
                <c:v>52.42</c:v>
              </c:pt>
              <c:pt idx="54">
                <c:v>52.5</c:v>
              </c:pt>
              <c:pt idx="55">
                <c:v>52.57</c:v>
              </c:pt>
              <c:pt idx="56">
                <c:v>52.62</c:v>
              </c:pt>
              <c:pt idx="57">
                <c:v>52.7</c:v>
              </c:pt>
              <c:pt idx="58">
                <c:v>52.79</c:v>
              </c:pt>
              <c:pt idx="59">
                <c:v>52.86</c:v>
              </c:pt>
              <c:pt idx="60">
                <c:v>52.92</c:v>
              </c:pt>
              <c:pt idx="61">
                <c:v>53.02</c:v>
              </c:pt>
              <c:pt idx="62">
                <c:v>53.06</c:v>
              </c:pt>
              <c:pt idx="63">
                <c:v>53.16</c:v>
              </c:pt>
              <c:pt idx="64">
                <c:v>53.21</c:v>
              </c:pt>
              <c:pt idx="65">
                <c:v>53.3</c:v>
              </c:pt>
              <c:pt idx="66">
                <c:v>53.36</c:v>
              </c:pt>
              <c:pt idx="67">
                <c:v>53.42</c:v>
              </c:pt>
              <c:pt idx="68">
                <c:v>53.48</c:v>
              </c:pt>
              <c:pt idx="69">
                <c:v>53.61</c:v>
              </c:pt>
              <c:pt idx="70">
                <c:v>53.64</c:v>
              </c:pt>
              <c:pt idx="71">
                <c:v>53.73</c:v>
              </c:pt>
              <c:pt idx="72">
                <c:v>53.8</c:v>
              </c:pt>
              <c:pt idx="73">
                <c:v>53.87</c:v>
              </c:pt>
              <c:pt idx="74">
                <c:v>53.96</c:v>
              </c:pt>
              <c:pt idx="75">
                <c:v>54.01</c:v>
              </c:pt>
              <c:pt idx="76">
                <c:v>54.08</c:v>
              </c:pt>
              <c:pt idx="77">
                <c:v>54.18</c:v>
              </c:pt>
              <c:pt idx="78">
                <c:v>54.2</c:v>
              </c:pt>
              <c:pt idx="79">
                <c:v>54.29</c:v>
              </c:pt>
              <c:pt idx="80">
                <c:v>54.37</c:v>
              </c:pt>
              <c:pt idx="81">
                <c:v>54.44</c:v>
              </c:pt>
              <c:pt idx="82">
                <c:v>54.48</c:v>
              </c:pt>
              <c:pt idx="83">
                <c:v>54.52</c:v>
              </c:pt>
              <c:pt idx="84">
                <c:v>54.56</c:v>
              </c:pt>
              <c:pt idx="85">
                <c:v>54.65</c:v>
              </c:pt>
              <c:pt idx="86">
                <c:v>54.69</c:v>
              </c:pt>
              <c:pt idx="87">
                <c:v>54.73</c:v>
              </c:pt>
              <c:pt idx="88">
                <c:v>54.75</c:v>
              </c:pt>
              <c:pt idx="89">
                <c:v>54.81</c:v>
              </c:pt>
              <c:pt idx="90">
                <c:v>54.8</c:v>
              </c:pt>
              <c:pt idx="91">
                <c:v>54.87</c:v>
              </c:pt>
              <c:pt idx="92">
                <c:v>54.84</c:v>
              </c:pt>
              <c:pt idx="93">
                <c:v>54.75</c:v>
              </c:pt>
              <c:pt idx="94">
                <c:v>54.74</c:v>
              </c:pt>
              <c:pt idx="95">
                <c:v>54.62</c:v>
              </c:pt>
              <c:pt idx="96">
                <c:v>54.62</c:v>
              </c:pt>
              <c:pt idx="97">
                <c:v>54.51</c:v>
              </c:pt>
              <c:pt idx="98">
                <c:v>54.46</c:v>
              </c:pt>
              <c:pt idx="99">
                <c:v>54.42</c:v>
              </c:pt>
              <c:pt idx="100">
                <c:v>54.5</c:v>
              </c:pt>
              <c:pt idx="101">
                <c:v>54.84</c:v>
              </c:pt>
              <c:pt idx="102">
                <c:v>55.27</c:v>
              </c:pt>
              <c:pt idx="103">
                <c:v>55.64</c:v>
              </c:pt>
              <c:pt idx="104">
                <c:v>55.87</c:v>
              </c:pt>
              <c:pt idx="105">
                <c:v>56.07</c:v>
              </c:pt>
              <c:pt idx="106">
                <c:v>56.24</c:v>
              </c:pt>
              <c:pt idx="107">
                <c:v>56.34</c:v>
              </c:pt>
              <c:pt idx="108">
                <c:v>56.52</c:v>
              </c:pt>
              <c:pt idx="109">
                <c:v>56.65</c:v>
              </c:pt>
              <c:pt idx="110">
                <c:v>56.75</c:v>
              </c:pt>
              <c:pt idx="111">
                <c:v>56.87</c:v>
              </c:pt>
              <c:pt idx="112">
                <c:v>56.95</c:v>
              </c:pt>
              <c:pt idx="113">
                <c:v>57.05</c:v>
              </c:pt>
              <c:pt idx="114">
                <c:v>57.18</c:v>
              </c:pt>
              <c:pt idx="115">
                <c:v>57.23</c:v>
              </c:pt>
              <c:pt idx="116">
                <c:v>57.32</c:v>
              </c:pt>
              <c:pt idx="117">
                <c:v>57.38</c:v>
              </c:pt>
              <c:pt idx="118">
                <c:v>57.47</c:v>
              </c:pt>
              <c:pt idx="119">
                <c:v>57.57</c:v>
              </c:pt>
              <c:pt idx="120">
                <c:v>57.52</c:v>
              </c:pt>
              <c:pt idx="121">
                <c:v>57.56</c:v>
              </c:pt>
              <c:pt idx="122">
                <c:v>57.69</c:v>
              </c:pt>
              <c:pt idx="123">
                <c:v>57.82</c:v>
              </c:pt>
              <c:pt idx="124">
                <c:v>57.84</c:v>
              </c:pt>
              <c:pt idx="125">
                <c:v>57.98</c:v>
              </c:pt>
              <c:pt idx="126">
                <c:v>57.97</c:v>
              </c:pt>
              <c:pt idx="127">
                <c:v>57.95</c:v>
              </c:pt>
              <c:pt idx="128">
                <c:v>58.02</c:v>
              </c:pt>
              <c:pt idx="129">
                <c:v>58.16</c:v>
              </c:pt>
              <c:pt idx="130">
                <c:v>58.2</c:v>
              </c:pt>
              <c:pt idx="131">
                <c:v>58.2</c:v>
              </c:pt>
              <c:pt idx="132">
                <c:v>58.3</c:v>
              </c:pt>
              <c:pt idx="133">
                <c:v>58.38</c:v>
              </c:pt>
              <c:pt idx="134">
                <c:v>58.41</c:v>
              </c:pt>
              <c:pt idx="135">
                <c:v>58.44</c:v>
              </c:pt>
              <c:pt idx="136">
                <c:v>58.49</c:v>
              </c:pt>
              <c:pt idx="137">
                <c:v>58.54</c:v>
              </c:pt>
              <c:pt idx="138">
                <c:v>58.62</c:v>
              </c:pt>
              <c:pt idx="139">
                <c:v>58.68</c:v>
              </c:pt>
              <c:pt idx="140">
                <c:v>58.71</c:v>
              </c:pt>
              <c:pt idx="141">
                <c:v>58.8</c:v>
              </c:pt>
              <c:pt idx="142">
                <c:v>58.88</c:v>
              </c:pt>
              <c:pt idx="143">
                <c:v>58.89</c:v>
              </c:pt>
              <c:pt idx="144">
                <c:v>58.99</c:v>
              </c:pt>
              <c:pt idx="145">
                <c:v>59.02</c:v>
              </c:pt>
              <c:pt idx="146">
                <c:v>59.02</c:v>
              </c:pt>
              <c:pt idx="147">
                <c:v>59.14</c:v>
              </c:pt>
              <c:pt idx="148">
                <c:v>59.13</c:v>
              </c:pt>
              <c:pt idx="149">
                <c:v>59.11</c:v>
              </c:pt>
              <c:pt idx="150">
                <c:v>59.18</c:v>
              </c:pt>
              <c:pt idx="151">
                <c:v>59.26</c:v>
              </c:pt>
              <c:pt idx="152">
                <c:v>59.31</c:v>
              </c:pt>
              <c:pt idx="153">
                <c:v>59.31</c:v>
              </c:pt>
              <c:pt idx="154">
                <c:v>59.33</c:v>
              </c:pt>
              <c:pt idx="155">
                <c:v>59.38</c:v>
              </c:pt>
              <c:pt idx="156">
                <c:v>59.42</c:v>
              </c:pt>
              <c:pt idx="157">
                <c:v>59.42</c:v>
              </c:pt>
              <c:pt idx="158">
                <c:v>59.49</c:v>
              </c:pt>
              <c:pt idx="159">
                <c:v>59.5</c:v>
              </c:pt>
              <c:pt idx="160">
                <c:v>59.53</c:v>
              </c:pt>
              <c:pt idx="161">
                <c:v>59.49</c:v>
              </c:pt>
              <c:pt idx="162">
                <c:v>59.53</c:v>
              </c:pt>
              <c:pt idx="163">
                <c:v>59.54</c:v>
              </c:pt>
              <c:pt idx="164">
                <c:v>59.59</c:v>
              </c:pt>
              <c:pt idx="165">
                <c:v>59.64</c:v>
              </c:pt>
              <c:pt idx="166">
                <c:v>59.64</c:v>
              </c:pt>
              <c:pt idx="167">
                <c:v>59.65</c:v>
              </c:pt>
              <c:pt idx="168">
                <c:v>59.67</c:v>
              </c:pt>
              <c:pt idx="169">
                <c:v>59.69</c:v>
              </c:pt>
              <c:pt idx="170">
                <c:v>59.69</c:v>
              </c:pt>
              <c:pt idx="171">
                <c:v>59.74</c:v>
              </c:pt>
              <c:pt idx="172">
                <c:v>59.77</c:v>
              </c:pt>
              <c:pt idx="173">
                <c:v>59.71</c:v>
              </c:pt>
              <c:pt idx="174">
                <c:v>59.77</c:v>
              </c:pt>
              <c:pt idx="175">
                <c:v>59.75</c:v>
              </c:pt>
              <c:pt idx="176">
                <c:v>59.77</c:v>
              </c:pt>
              <c:pt idx="177">
                <c:v>59.76</c:v>
              </c:pt>
              <c:pt idx="178">
                <c:v>59.77</c:v>
              </c:pt>
              <c:pt idx="179">
                <c:v>59.77</c:v>
              </c:pt>
              <c:pt idx="180">
                <c:v>59.78</c:v>
              </c:pt>
              <c:pt idx="181">
                <c:v>59.77</c:v>
              </c:pt>
              <c:pt idx="182">
                <c:v>59.81</c:v>
              </c:pt>
              <c:pt idx="183">
                <c:v>59.81</c:v>
              </c:pt>
              <c:pt idx="184">
                <c:v>59.82</c:v>
              </c:pt>
              <c:pt idx="185">
                <c:v>59.79</c:v>
              </c:pt>
              <c:pt idx="186">
                <c:v>59.83</c:v>
              </c:pt>
              <c:pt idx="187">
                <c:v>59.83</c:v>
              </c:pt>
              <c:pt idx="188">
                <c:v>59.82</c:v>
              </c:pt>
              <c:pt idx="189">
                <c:v>59.83</c:v>
              </c:pt>
              <c:pt idx="190">
                <c:v>59.81</c:v>
              </c:pt>
              <c:pt idx="191">
                <c:v>59.87</c:v>
              </c:pt>
              <c:pt idx="192">
                <c:v>59.83</c:v>
              </c:pt>
              <c:pt idx="193">
                <c:v>59.85</c:v>
              </c:pt>
              <c:pt idx="194">
                <c:v>59.87</c:v>
              </c:pt>
              <c:pt idx="195">
                <c:v>59.82</c:v>
              </c:pt>
              <c:pt idx="196">
                <c:v>59.83</c:v>
              </c:pt>
              <c:pt idx="197">
                <c:v>59.79</c:v>
              </c:pt>
              <c:pt idx="198">
                <c:v>59.85</c:v>
              </c:pt>
              <c:pt idx="199">
                <c:v>59.82</c:v>
              </c:pt>
              <c:pt idx="200">
                <c:v>59.79</c:v>
              </c:pt>
              <c:pt idx="201">
                <c:v>59.82</c:v>
              </c:pt>
              <c:pt idx="202">
                <c:v>59.81</c:v>
              </c:pt>
              <c:pt idx="203">
                <c:v>59.75</c:v>
              </c:pt>
              <c:pt idx="204">
                <c:v>59.72</c:v>
              </c:pt>
              <c:pt idx="205">
                <c:v>59.74</c:v>
              </c:pt>
              <c:pt idx="206">
                <c:v>59.72</c:v>
              </c:pt>
              <c:pt idx="207">
                <c:v>59.72</c:v>
              </c:pt>
              <c:pt idx="208">
                <c:v>59.65</c:v>
              </c:pt>
              <c:pt idx="209">
                <c:v>59.72</c:v>
              </c:pt>
              <c:pt idx="210">
                <c:v>59.63</c:v>
              </c:pt>
              <c:pt idx="211">
                <c:v>59.7</c:v>
              </c:pt>
              <c:pt idx="212">
                <c:v>59.69</c:v>
              </c:pt>
              <c:pt idx="213">
                <c:v>59.64</c:v>
              </c:pt>
              <c:pt idx="214">
                <c:v>59.62</c:v>
              </c:pt>
              <c:pt idx="215">
                <c:v>59.65</c:v>
              </c:pt>
              <c:pt idx="216">
                <c:v>59.61</c:v>
              </c:pt>
              <c:pt idx="217">
                <c:v>59.54</c:v>
              </c:pt>
              <c:pt idx="218">
                <c:v>59.63</c:v>
              </c:pt>
              <c:pt idx="219">
                <c:v>59.68</c:v>
              </c:pt>
              <c:pt idx="220">
                <c:v>59.55</c:v>
              </c:pt>
              <c:pt idx="221">
                <c:v>59.47</c:v>
              </c:pt>
              <c:pt idx="222">
                <c:v>59.62</c:v>
              </c:pt>
              <c:pt idx="223">
                <c:v>59.46</c:v>
              </c:pt>
              <c:pt idx="224">
                <c:v>59.55</c:v>
              </c:pt>
              <c:pt idx="225">
                <c:v>59.57</c:v>
              </c:pt>
              <c:pt idx="226">
                <c:v>59.48</c:v>
              </c:pt>
              <c:pt idx="227">
                <c:v>59.44</c:v>
              </c:pt>
              <c:pt idx="228">
                <c:v>59.45</c:v>
              </c:pt>
              <c:pt idx="229">
                <c:v>59.4</c:v>
              </c:pt>
              <c:pt idx="230">
                <c:v>59.41</c:v>
              </c:pt>
              <c:pt idx="231">
                <c:v>59.44</c:v>
              </c:pt>
              <c:pt idx="232">
                <c:v>59.36</c:v>
              </c:pt>
              <c:pt idx="233">
                <c:v>59.36</c:v>
              </c:pt>
              <c:pt idx="234">
                <c:v>59.35</c:v>
              </c:pt>
              <c:pt idx="235">
                <c:v>59.31</c:v>
              </c:pt>
              <c:pt idx="236">
                <c:v>59.32</c:v>
              </c:pt>
              <c:pt idx="237">
                <c:v>59.32</c:v>
              </c:pt>
              <c:pt idx="238">
                <c:v>59.29</c:v>
              </c:pt>
              <c:pt idx="239">
                <c:v>59.33</c:v>
              </c:pt>
              <c:pt idx="240">
                <c:v>59.29</c:v>
              </c:pt>
              <c:pt idx="241">
                <c:v>59.24</c:v>
              </c:pt>
              <c:pt idx="242">
                <c:v>59.3</c:v>
              </c:pt>
              <c:pt idx="243">
                <c:v>59.27</c:v>
              </c:pt>
              <c:pt idx="244">
                <c:v>59.28</c:v>
              </c:pt>
              <c:pt idx="245">
                <c:v>59.28</c:v>
              </c:pt>
              <c:pt idx="246">
                <c:v>59.23</c:v>
              </c:pt>
              <c:pt idx="247">
                <c:v>59.24</c:v>
              </c:pt>
              <c:pt idx="248">
                <c:v>59.22</c:v>
              </c:pt>
              <c:pt idx="249">
                <c:v>59.21</c:v>
              </c:pt>
              <c:pt idx="250">
                <c:v>59.24</c:v>
              </c:pt>
              <c:pt idx="251">
                <c:v>59.2</c:v>
              </c:pt>
              <c:pt idx="252">
                <c:v>59.25</c:v>
              </c:pt>
              <c:pt idx="253">
                <c:v>59.23</c:v>
              </c:pt>
              <c:pt idx="254">
                <c:v>59.26</c:v>
              </c:pt>
              <c:pt idx="255">
                <c:v>59.18</c:v>
              </c:pt>
              <c:pt idx="256">
                <c:v>59.21</c:v>
              </c:pt>
              <c:pt idx="257">
                <c:v>59.19</c:v>
              </c:pt>
              <c:pt idx="258">
                <c:v>59.2</c:v>
              </c:pt>
              <c:pt idx="259">
                <c:v>59.18</c:v>
              </c:pt>
              <c:pt idx="260">
                <c:v>59.22</c:v>
              </c:pt>
              <c:pt idx="261">
                <c:v>59.22</c:v>
              </c:pt>
              <c:pt idx="262">
                <c:v>59.18</c:v>
              </c:pt>
              <c:pt idx="263">
                <c:v>59.22</c:v>
              </c:pt>
              <c:pt idx="264">
                <c:v>59.2</c:v>
              </c:pt>
              <c:pt idx="265">
                <c:v>59.23</c:v>
              </c:pt>
              <c:pt idx="266">
                <c:v>59.23</c:v>
              </c:pt>
              <c:pt idx="267">
                <c:v>59.2</c:v>
              </c:pt>
              <c:pt idx="268">
                <c:v>59.24</c:v>
              </c:pt>
              <c:pt idx="269">
                <c:v>59.26</c:v>
              </c:pt>
              <c:pt idx="270">
                <c:v>59.27</c:v>
              </c:pt>
              <c:pt idx="271">
                <c:v>59.25</c:v>
              </c:pt>
              <c:pt idx="272">
                <c:v>59.27</c:v>
              </c:pt>
              <c:pt idx="273">
                <c:v>59.24</c:v>
              </c:pt>
              <c:pt idx="274">
                <c:v>59.29</c:v>
              </c:pt>
              <c:pt idx="275">
                <c:v>59.29</c:v>
              </c:pt>
              <c:pt idx="276">
                <c:v>59.32</c:v>
              </c:pt>
              <c:pt idx="277">
                <c:v>59.31</c:v>
              </c:pt>
              <c:pt idx="278">
                <c:v>59.35</c:v>
              </c:pt>
              <c:pt idx="279">
                <c:v>59.29</c:v>
              </c:pt>
              <c:pt idx="280">
                <c:v>59.34</c:v>
              </c:pt>
              <c:pt idx="281">
                <c:v>59.3</c:v>
              </c:pt>
              <c:pt idx="282">
                <c:v>59.31</c:v>
              </c:pt>
              <c:pt idx="283">
                <c:v>59.36</c:v>
              </c:pt>
              <c:pt idx="284">
                <c:v>59.38</c:v>
              </c:pt>
              <c:pt idx="285">
                <c:v>59.31</c:v>
              </c:pt>
              <c:pt idx="286">
                <c:v>59.33</c:v>
              </c:pt>
              <c:pt idx="287">
                <c:v>59.35</c:v>
              </c:pt>
              <c:pt idx="288">
                <c:v>59.34</c:v>
              </c:pt>
              <c:pt idx="289">
                <c:v>59.38</c:v>
              </c:pt>
              <c:pt idx="290">
                <c:v>59.37</c:v>
              </c:pt>
              <c:pt idx="291">
                <c:v>59.4</c:v>
              </c:pt>
              <c:pt idx="292">
                <c:v>59.41</c:v>
              </c:pt>
              <c:pt idx="293">
                <c:v>59.42</c:v>
              </c:pt>
              <c:pt idx="294">
                <c:v>59.44</c:v>
              </c:pt>
              <c:pt idx="295">
                <c:v>59.44</c:v>
              </c:pt>
              <c:pt idx="296">
                <c:v>59.43</c:v>
              </c:pt>
              <c:pt idx="297">
                <c:v>59.42</c:v>
              </c:pt>
              <c:pt idx="298">
                <c:v>59.43</c:v>
              </c:pt>
              <c:pt idx="299">
                <c:v>59.51</c:v>
              </c:pt>
              <c:pt idx="300">
                <c:v>59.56</c:v>
              </c:pt>
              <c:pt idx="301">
                <c:v>59.56</c:v>
              </c:pt>
              <c:pt idx="302">
                <c:v>59.61</c:v>
              </c:pt>
              <c:pt idx="303">
                <c:v>59.64</c:v>
              </c:pt>
              <c:pt idx="304">
                <c:v>59.7</c:v>
              </c:pt>
              <c:pt idx="305">
                <c:v>59.78</c:v>
              </c:pt>
              <c:pt idx="306">
                <c:v>59.83</c:v>
              </c:pt>
              <c:pt idx="307">
                <c:v>59.9</c:v>
              </c:pt>
              <c:pt idx="308">
                <c:v>59.99</c:v>
              </c:pt>
              <c:pt idx="309">
                <c:v>60.01</c:v>
              </c:pt>
              <c:pt idx="310">
                <c:v>60.11</c:v>
              </c:pt>
              <c:pt idx="311">
                <c:v>60.18</c:v>
              </c:pt>
              <c:pt idx="312">
                <c:v>60.28</c:v>
              </c:pt>
              <c:pt idx="313">
                <c:v>60.47</c:v>
              </c:pt>
              <c:pt idx="314">
                <c:v>60.62</c:v>
              </c:pt>
              <c:pt idx="315">
                <c:v>60.76</c:v>
              </c:pt>
              <c:pt idx="316">
                <c:v>60.99</c:v>
              </c:pt>
              <c:pt idx="317">
                <c:v>61.3</c:v>
              </c:pt>
              <c:pt idx="318">
                <c:v>61.54</c:v>
              </c:pt>
              <c:pt idx="319">
                <c:v>61.9</c:v>
              </c:pt>
              <c:pt idx="320">
                <c:v>62.41</c:v>
              </c:pt>
              <c:pt idx="321">
                <c:v>62.77</c:v>
              </c:pt>
              <c:pt idx="322">
                <c:v>63.11</c:v>
              </c:pt>
              <c:pt idx="323">
                <c:v>63.58</c:v>
              </c:pt>
              <c:pt idx="324">
                <c:v>63.97</c:v>
              </c:pt>
              <c:pt idx="325">
                <c:v>64.38</c:v>
              </c:pt>
              <c:pt idx="326">
                <c:v>64.77</c:v>
              </c:pt>
              <c:pt idx="327">
                <c:v>65.19</c:v>
              </c:pt>
              <c:pt idx="328">
                <c:v>65.540000000000006</c:v>
              </c:pt>
              <c:pt idx="329">
                <c:v>65.98</c:v>
              </c:pt>
              <c:pt idx="330">
                <c:v>66.349999999999994</c:v>
              </c:pt>
              <c:pt idx="331">
                <c:v>66.8</c:v>
              </c:pt>
              <c:pt idx="332">
                <c:v>67.25</c:v>
              </c:pt>
              <c:pt idx="333">
                <c:v>67.790000000000006</c:v>
              </c:pt>
              <c:pt idx="334">
                <c:v>68.400000000000006</c:v>
              </c:pt>
              <c:pt idx="335">
                <c:v>68.94</c:v>
              </c:pt>
              <c:pt idx="336">
                <c:v>69.56</c:v>
              </c:pt>
              <c:pt idx="337">
                <c:v>70.17</c:v>
              </c:pt>
              <c:pt idx="338">
                <c:v>70.849999999999994</c:v>
              </c:pt>
              <c:pt idx="339">
                <c:v>71.47</c:v>
              </c:pt>
              <c:pt idx="340">
                <c:v>72.14</c:v>
              </c:pt>
              <c:pt idx="341">
                <c:v>72.760000000000005</c:v>
              </c:pt>
              <c:pt idx="342">
                <c:v>73.5</c:v>
              </c:pt>
              <c:pt idx="343">
                <c:v>74.180000000000007</c:v>
              </c:pt>
              <c:pt idx="344">
                <c:v>74.790000000000006</c:v>
              </c:pt>
              <c:pt idx="345">
                <c:v>75.42</c:v>
              </c:pt>
              <c:pt idx="346">
                <c:v>76.12</c:v>
              </c:pt>
              <c:pt idx="347">
                <c:v>76.81</c:v>
              </c:pt>
              <c:pt idx="348">
                <c:v>77.48</c:v>
              </c:pt>
              <c:pt idx="349">
                <c:v>78.14</c:v>
              </c:pt>
              <c:pt idx="350">
                <c:v>78.92</c:v>
              </c:pt>
              <c:pt idx="351">
                <c:v>79.510000000000005</c:v>
              </c:pt>
              <c:pt idx="352">
                <c:v>79.97</c:v>
              </c:pt>
              <c:pt idx="353">
                <c:v>80.5</c:v>
              </c:pt>
              <c:pt idx="354">
                <c:v>80.92</c:v>
              </c:pt>
              <c:pt idx="355">
                <c:v>81.31</c:v>
              </c:pt>
              <c:pt idx="356">
                <c:v>81.61</c:v>
              </c:pt>
              <c:pt idx="357">
                <c:v>81.91</c:v>
              </c:pt>
              <c:pt idx="358">
                <c:v>82.19</c:v>
              </c:pt>
              <c:pt idx="359">
                <c:v>82.35</c:v>
              </c:pt>
              <c:pt idx="360">
                <c:v>82.61</c:v>
              </c:pt>
              <c:pt idx="361">
                <c:v>82.78</c:v>
              </c:pt>
              <c:pt idx="362">
                <c:v>82.9</c:v>
              </c:pt>
              <c:pt idx="363">
                <c:v>83.06</c:v>
              </c:pt>
              <c:pt idx="364">
                <c:v>83.25</c:v>
              </c:pt>
              <c:pt idx="365">
                <c:v>83.37</c:v>
              </c:pt>
              <c:pt idx="366">
                <c:v>83.52</c:v>
              </c:pt>
              <c:pt idx="367">
                <c:v>83.65</c:v>
              </c:pt>
              <c:pt idx="368">
                <c:v>83.75</c:v>
              </c:pt>
              <c:pt idx="369">
                <c:v>83.91</c:v>
              </c:pt>
              <c:pt idx="370">
                <c:v>84.05</c:v>
              </c:pt>
              <c:pt idx="371">
                <c:v>84.16</c:v>
              </c:pt>
              <c:pt idx="372">
                <c:v>84.29</c:v>
              </c:pt>
              <c:pt idx="373">
                <c:v>84.34</c:v>
              </c:pt>
              <c:pt idx="374">
                <c:v>84.44</c:v>
              </c:pt>
              <c:pt idx="375">
                <c:v>84.56</c:v>
              </c:pt>
              <c:pt idx="376">
                <c:v>84.56</c:v>
              </c:pt>
              <c:pt idx="377">
                <c:v>84.54</c:v>
              </c:pt>
              <c:pt idx="378">
                <c:v>84.62</c:v>
              </c:pt>
              <c:pt idx="379">
                <c:v>84.59</c:v>
              </c:pt>
              <c:pt idx="380">
                <c:v>84.54</c:v>
              </c:pt>
              <c:pt idx="381">
                <c:v>84.47</c:v>
              </c:pt>
              <c:pt idx="382">
                <c:v>84.53</c:v>
              </c:pt>
              <c:pt idx="383">
                <c:v>84.63</c:v>
              </c:pt>
              <c:pt idx="384">
                <c:v>84.75</c:v>
              </c:pt>
              <c:pt idx="385">
                <c:v>84.94</c:v>
              </c:pt>
              <c:pt idx="386">
                <c:v>85.11</c:v>
              </c:pt>
              <c:pt idx="387">
                <c:v>85.19</c:v>
              </c:pt>
              <c:pt idx="388">
                <c:v>85.36</c:v>
              </c:pt>
              <c:pt idx="389">
                <c:v>85.45</c:v>
              </c:pt>
              <c:pt idx="390">
                <c:v>85.6</c:v>
              </c:pt>
              <c:pt idx="391">
                <c:v>85.66</c:v>
              </c:pt>
              <c:pt idx="392">
                <c:v>85.85</c:v>
              </c:pt>
              <c:pt idx="393">
                <c:v>85.91</c:v>
              </c:pt>
              <c:pt idx="394">
                <c:v>86.08</c:v>
              </c:pt>
              <c:pt idx="395">
                <c:v>86.19</c:v>
              </c:pt>
              <c:pt idx="396">
                <c:v>86.25</c:v>
              </c:pt>
              <c:pt idx="397">
                <c:v>86.39</c:v>
              </c:pt>
              <c:pt idx="398">
                <c:v>86.48</c:v>
              </c:pt>
              <c:pt idx="399">
                <c:v>86.51</c:v>
              </c:pt>
              <c:pt idx="400">
                <c:v>86.55</c:v>
              </c:pt>
            </c:numLit>
          </c:yVal>
          <c:smooth val="0"/>
          <c:extLst>
            <c:ext xmlns:c16="http://schemas.microsoft.com/office/drawing/2014/chart" uri="{C3380CC4-5D6E-409C-BE32-E72D297353CC}">
              <c16:uniqueId val="{00000000-99DE-4A15-90BE-3440AB188AC0}"/>
            </c:ext>
          </c:extLst>
        </c:ser>
        <c:ser>
          <c:idx val="3"/>
          <c:order val="1"/>
          <c:tx>
            <c:v>Xs(RigExpert)</c:v>
          </c:tx>
          <c:spPr>
            <a:ln w="19050">
              <a:solidFill>
                <a:schemeClr val="accent2">
                  <a:lumMod val="75000"/>
                </a:schemeClr>
              </a:solidFill>
            </a:ln>
          </c:spPr>
          <c:marker>
            <c:symbol val="none"/>
          </c:marker>
          <c:xVal>
            <c:numLit>
              <c:formatCode>General</c:formatCode>
              <c:ptCount val="401"/>
              <c:pt idx="0">
                <c:v>3</c:v>
              </c:pt>
              <c:pt idx="1">
                <c:v>3.3424999999999998</c:v>
              </c:pt>
              <c:pt idx="2">
                <c:v>3.6850000000000001</c:v>
              </c:pt>
              <c:pt idx="3">
                <c:v>4.0274999999999999</c:v>
              </c:pt>
              <c:pt idx="4">
                <c:v>4.37</c:v>
              </c:pt>
              <c:pt idx="5">
                <c:v>4.7125000000000004</c:v>
              </c:pt>
              <c:pt idx="6">
                <c:v>5.0549999999999997</c:v>
              </c:pt>
              <c:pt idx="7">
                <c:v>5.3975</c:v>
              </c:pt>
              <c:pt idx="8">
                <c:v>5.74</c:v>
              </c:pt>
              <c:pt idx="9">
                <c:v>6.0824999999999996</c:v>
              </c:pt>
              <c:pt idx="10">
                <c:v>6.4249999999999998</c:v>
              </c:pt>
              <c:pt idx="11">
                <c:v>6.7675000000000001</c:v>
              </c:pt>
              <c:pt idx="12">
                <c:v>7.11</c:v>
              </c:pt>
              <c:pt idx="13">
                <c:v>7.4524999999999997</c:v>
              </c:pt>
              <c:pt idx="14">
                <c:v>7.7949999999999999</c:v>
              </c:pt>
              <c:pt idx="15">
                <c:v>8.1374999999999993</c:v>
              </c:pt>
              <c:pt idx="16">
                <c:v>8.48</c:v>
              </c:pt>
              <c:pt idx="17">
                <c:v>8.8224999999999998</c:v>
              </c:pt>
              <c:pt idx="18">
                <c:v>9.1649999999999991</c:v>
              </c:pt>
              <c:pt idx="19">
                <c:v>9.5075000000000003</c:v>
              </c:pt>
              <c:pt idx="20">
                <c:v>9.85</c:v>
              </c:pt>
              <c:pt idx="21">
                <c:v>10.192500000000001</c:v>
              </c:pt>
              <c:pt idx="22">
                <c:v>10.535</c:v>
              </c:pt>
              <c:pt idx="23">
                <c:v>10.8775</c:v>
              </c:pt>
              <c:pt idx="24">
                <c:v>11.22</c:v>
              </c:pt>
              <c:pt idx="25">
                <c:v>11.5625</c:v>
              </c:pt>
              <c:pt idx="26">
                <c:v>11.904999999999999</c:v>
              </c:pt>
              <c:pt idx="27">
                <c:v>12.2475</c:v>
              </c:pt>
              <c:pt idx="28">
                <c:v>12.59</c:v>
              </c:pt>
              <c:pt idx="29">
                <c:v>12.932499999999999</c:v>
              </c:pt>
              <c:pt idx="30">
                <c:v>13.275</c:v>
              </c:pt>
              <c:pt idx="31">
                <c:v>13.6175</c:v>
              </c:pt>
              <c:pt idx="32">
                <c:v>13.96</c:v>
              </c:pt>
              <c:pt idx="33">
                <c:v>14.3025</c:v>
              </c:pt>
              <c:pt idx="34">
                <c:v>14.645</c:v>
              </c:pt>
              <c:pt idx="35">
                <c:v>14.987500000000001</c:v>
              </c:pt>
              <c:pt idx="36">
                <c:v>15.33</c:v>
              </c:pt>
              <c:pt idx="37">
                <c:v>15.672499999999999</c:v>
              </c:pt>
              <c:pt idx="38">
                <c:v>16.015000000000001</c:v>
              </c:pt>
              <c:pt idx="39">
                <c:v>16.357500000000002</c:v>
              </c:pt>
              <c:pt idx="40">
                <c:v>16.7</c:v>
              </c:pt>
              <c:pt idx="41">
                <c:v>17.0425</c:v>
              </c:pt>
              <c:pt idx="42">
                <c:v>17.385000000000002</c:v>
              </c:pt>
              <c:pt idx="43">
                <c:v>17.727499999999999</c:v>
              </c:pt>
              <c:pt idx="44">
                <c:v>18.07</c:v>
              </c:pt>
              <c:pt idx="45">
                <c:v>18.412500000000001</c:v>
              </c:pt>
              <c:pt idx="46">
                <c:v>18.754999999999999</c:v>
              </c:pt>
              <c:pt idx="47">
                <c:v>19.0975</c:v>
              </c:pt>
              <c:pt idx="48">
                <c:v>19.440000000000001</c:v>
              </c:pt>
              <c:pt idx="49">
                <c:v>19.782499999999999</c:v>
              </c:pt>
              <c:pt idx="50">
                <c:v>20.125</c:v>
              </c:pt>
              <c:pt idx="51">
                <c:v>20.467500000000001</c:v>
              </c:pt>
              <c:pt idx="52">
                <c:v>20.81</c:v>
              </c:pt>
              <c:pt idx="53">
                <c:v>21.1525</c:v>
              </c:pt>
              <c:pt idx="54">
                <c:v>21.495000000000001</c:v>
              </c:pt>
              <c:pt idx="55">
                <c:v>21.837499999999999</c:v>
              </c:pt>
              <c:pt idx="56">
                <c:v>22.18</c:v>
              </c:pt>
              <c:pt idx="57">
                <c:v>22.522500000000001</c:v>
              </c:pt>
              <c:pt idx="58">
                <c:v>22.864999999999998</c:v>
              </c:pt>
              <c:pt idx="59">
                <c:v>23.2075</c:v>
              </c:pt>
              <c:pt idx="60">
                <c:v>23.55</c:v>
              </c:pt>
              <c:pt idx="61">
                <c:v>23.892499999999998</c:v>
              </c:pt>
              <c:pt idx="62">
                <c:v>24.234999999999999</c:v>
              </c:pt>
              <c:pt idx="63">
                <c:v>24.577500000000001</c:v>
              </c:pt>
              <c:pt idx="64">
                <c:v>24.92</c:v>
              </c:pt>
              <c:pt idx="65">
                <c:v>25.262499999999999</c:v>
              </c:pt>
              <c:pt idx="66">
                <c:v>25.605</c:v>
              </c:pt>
              <c:pt idx="67">
                <c:v>25.947500000000002</c:v>
              </c:pt>
              <c:pt idx="68">
                <c:v>26.29</c:v>
              </c:pt>
              <c:pt idx="69">
                <c:v>26.6325</c:v>
              </c:pt>
              <c:pt idx="70">
                <c:v>26.975000000000001</c:v>
              </c:pt>
              <c:pt idx="71">
                <c:v>27.317499999999999</c:v>
              </c:pt>
              <c:pt idx="72">
                <c:v>27.66</c:v>
              </c:pt>
              <c:pt idx="73">
                <c:v>28.002500000000001</c:v>
              </c:pt>
              <c:pt idx="74">
                <c:v>28.344999999999999</c:v>
              </c:pt>
              <c:pt idx="75">
                <c:v>28.6875</c:v>
              </c:pt>
              <c:pt idx="76">
                <c:v>29.03</c:v>
              </c:pt>
              <c:pt idx="77">
                <c:v>29.372499999999999</c:v>
              </c:pt>
              <c:pt idx="78">
                <c:v>29.715</c:v>
              </c:pt>
              <c:pt idx="79">
                <c:v>30.057500000000001</c:v>
              </c:pt>
              <c:pt idx="80">
                <c:v>30.4</c:v>
              </c:pt>
              <c:pt idx="81">
                <c:v>30.7425</c:v>
              </c:pt>
              <c:pt idx="82">
                <c:v>31.085000000000001</c:v>
              </c:pt>
              <c:pt idx="83">
                <c:v>31.427499999999998</c:v>
              </c:pt>
              <c:pt idx="84">
                <c:v>31.77</c:v>
              </c:pt>
              <c:pt idx="85">
                <c:v>32.112499999999997</c:v>
              </c:pt>
              <c:pt idx="86">
                <c:v>32.454999999999998</c:v>
              </c:pt>
              <c:pt idx="87">
                <c:v>32.797499999999999</c:v>
              </c:pt>
              <c:pt idx="88">
                <c:v>33.14</c:v>
              </c:pt>
              <c:pt idx="89">
                <c:v>33.482500000000002</c:v>
              </c:pt>
              <c:pt idx="90">
                <c:v>33.825000000000003</c:v>
              </c:pt>
              <c:pt idx="91">
                <c:v>34.167499999999997</c:v>
              </c:pt>
              <c:pt idx="92">
                <c:v>34.51</c:v>
              </c:pt>
              <c:pt idx="93">
                <c:v>34.852499999999999</c:v>
              </c:pt>
              <c:pt idx="94">
                <c:v>35.195</c:v>
              </c:pt>
              <c:pt idx="95">
                <c:v>35.537500000000001</c:v>
              </c:pt>
              <c:pt idx="96">
                <c:v>35.880000000000003</c:v>
              </c:pt>
              <c:pt idx="97">
                <c:v>36.222499999999997</c:v>
              </c:pt>
              <c:pt idx="98">
                <c:v>36.564999999999998</c:v>
              </c:pt>
              <c:pt idx="99">
                <c:v>36.907499999999999</c:v>
              </c:pt>
              <c:pt idx="100">
                <c:v>37.25</c:v>
              </c:pt>
              <c:pt idx="101">
                <c:v>37.592500000000001</c:v>
              </c:pt>
              <c:pt idx="102">
                <c:v>37.935000000000002</c:v>
              </c:pt>
              <c:pt idx="103">
                <c:v>38.277500000000003</c:v>
              </c:pt>
              <c:pt idx="104">
                <c:v>38.619999999999997</c:v>
              </c:pt>
              <c:pt idx="105">
                <c:v>38.962499999999999</c:v>
              </c:pt>
              <c:pt idx="106">
                <c:v>39.305</c:v>
              </c:pt>
              <c:pt idx="107">
                <c:v>39.647500000000001</c:v>
              </c:pt>
              <c:pt idx="108">
                <c:v>39.99</c:v>
              </c:pt>
              <c:pt idx="109">
                <c:v>40.332500000000003</c:v>
              </c:pt>
              <c:pt idx="110">
                <c:v>40.674999999999997</c:v>
              </c:pt>
              <c:pt idx="111">
                <c:v>41.017499999999998</c:v>
              </c:pt>
              <c:pt idx="112">
                <c:v>41.36</c:v>
              </c:pt>
              <c:pt idx="113">
                <c:v>41.702500000000001</c:v>
              </c:pt>
              <c:pt idx="114">
                <c:v>42.045000000000002</c:v>
              </c:pt>
              <c:pt idx="115">
                <c:v>42.387500000000003</c:v>
              </c:pt>
              <c:pt idx="116">
                <c:v>42.73</c:v>
              </c:pt>
              <c:pt idx="117">
                <c:v>43.072499999999998</c:v>
              </c:pt>
              <c:pt idx="118">
                <c:v>43.414999999999999</c:v>
              </c:pt>
              <c:pt idx="119">
                <c:v>43.7575</c:v>
              </c:pt>
              <c:pt idx="120">
                <c:v>44.1</c:v>
              </c:pt>
              <c:pt idx="121">
                <c:v>44.442500000000003</c:v>
              </c:pt>
              <c:pt idx="122">
                <c:v>44.784999999999997</c:v>
              </c:pt>
              <c:pt idx="123">
                <c:v>45.127499999999998</c:v>
              </c:pt>
              <c:pt idx="124">
                <c:v>45.47</c:v>
              </c:pt>
              <c:pt idx="125">
                <c:v>45.8125</c:v>
              </c:pt>
              <c:pt idx="126">
                <c:v>46.155000000000001</c:v>
              </c:pt>
              <c:pt idx="127">
                <c:v>46.497500000000002</c:v>
              </c:pt>
              <c:pt idx="128">
                <c:v>46.84</c:v>
              </c:pt>
              <c:pt idx="129">
                <c:v>47.182499999999997</c:v>
              </c:pt>
              <c:pt idx="130">
                <c:v>47.524999999999999</c:v>
              </c:pt>
              <c:pt idx="131">
                <c:v>47.8675</c:v>
              </c:pt>
              <c:pt idx="132">
                <c:v>48.21</c:v>
              </c:pt>
              <c:pt idx="133">
                <c:v>48.552500000000002</c:v>
              </c:pt>
              <c:pt idx="134">
                <c:v>48.895000000000003</c:v>
              </c:pt>
              <c:pt idx="135">
                <c:v>49.237499999999997</c:v>
              </c:pt>
              <c:pt idx="136">
                <c:v>49.58</c:v>
              </c:pt>
              <c:pt idx="137">
                <c:v>49.922499999999999</c:v>
              </c:pt>
              <c:pt idx="138">
                <c:v>50.265000000000001</c:v>
              </c:pt>
              <c:pt idx="139">
                <c:v>50.607500000000002</c:v>
              </c:pt>
              <c:pt idx="140">
                <c:v>50.95</c:v>
              </c:pt>
              <c:pt idx="141">
                <c:v>51.292499999999997</c:v>
              </c:pt>
              <c:pt idx="142">
                <c:v>51.634999999999998</c:v>
              </c:pt>
              <c:pt idx="143">
                <c:v>51.977499999999999</c:v>
              </c:pt>
              <c:pt idx="144">
                <c:v>52.32</c:v>
              </c:pt>
              <c:pt idx="145">
                <c:v>52.662500000000001</c:v>
              </c:pt>
              <c:pt idx="146">
                <c:v>53.005000000000003</c:v>
              </c:pt>
              <c:pt idx="147">
                <c:v>53.347499999999997</c:v>
              </c:pt>
              <c:pt idx="148">
                <c:v>53.69</c:v>
              </c:pt>
              <c:pt idx="149">
                <c:v>54.032499999999999</c:v>
              </c:pt>
              <c:pt idx="150">
                <c:v>54.375</c:v>
              </c:pt>
              <c:pt idx="151">
                <c:v>54.717500000000001</c:v>
              </c:pt>
              <c:pt idx="152">
                <c:v>55.06</c:v>
              </c:pt>
              <c:pt idx="153">
                <c:v>55.402500000000003</c:v>
              </c:pt>
              <c:pt idx="154">
                <c:v>55.744999999999997</c:v>
              </c:pt>
              <c:pt idx="155">
                <c:v>56.087499999999999</c:v>
              </c:pt>
              <c:pt idx="156">
                <c:v>56.43</c:v>
              </c:pt>
              <c:pt idx="157">
                <c:v>56.772500000000001</c:v>
              </c:pt>
              <c:pt idx="158">
                <c:v>57.115000000000002</c:v>
              </c:pt>
              <c:pt idx="159">
                <c:v>57.457500000000003</c:v>
              </c:pt>
              <c:pt idx="160">
                <c:v>57.8</c:v>
              </c:pt>
              <c:pt idx="161">
                <c:v>58.142499999999998</c:v>
              </c:pt>
              <c:pt idx="162">
                <c:v>58.484999999999999</c:v>
              </c:pt>
              <c:pt idx="163">
                <c:v>58.827500000000001</c:v>
              </c:pt>
              <c:pt idx="164">
                <c:v>59.17</c:v>
              </c:pt>
              <c:pt idx="165">
                <c:v>59.512500000000003</c:v>
              </c:pt>
              <c:pt idx="166">
                <c:v>59.854999999999997</c:v>
              </c:pt>
              <c:pt idx="167">
                <c:v>60.197499999999998</c:v>
              </c:pt>
              <c:pt idx="168">
                <c:v>60.54</c:v>
              </c:pt>
              <c:pt idx="169">
                <c:v>60.8825</c:v>
              </c:pt>
              <c:pt idx="170">
                <c:v>61.225000000000001</c:v>
              </c:pt>
              <c:pt idx="171">
                <c:v>61.567500000000003</c:v>
              </c:pt>
              <c:pt idx="172">
                <c:v>61.91</c:v>
              </c:pt>
              <c:pt idx="173">
                <c:v>62.252499999999998</c:v>
              </c:pt>
              <c:pt idx="174">
                <c:v>62.594999999999999</c:v>
              </c:pt>
              <c:pt idx="175">
                <c:v>62.9375</c:v>
              </c:pt>
              <c:pt idx="176">
                <c:v>63.28</c:v>
              </c:pt>
              <c:pt idx="177">
                <c:v>63.622500000000002</c:v>
              </c:pt>
              <c:pt idx="178">
                <c:v>63.965000000000003</c:v>
              </c:pt>
              <c:pt idx="179">
                <c:v>64.307500000000005</c:v>
              </c:pt>
              <c:pt idx="180">
                <c:v>64.650000000000006</c:v>
              </c:pt>
              <c:pt idx="181">
                <c:v>64.992500000000007</c:v>
              </c:pt>
              <c:pt idx="182">
                <c:v>65.334999999999994</c:v>
              </c:pt>
              <c:pt idx="183">
                <c:v>65.677499999999995</c:v>
              </c:pt>
              <c:pt idx="184">
                <c:v>66.02</c:v>
              </c:pt>
              <c:pt idx="185">
                <c:v>66.362499999999997</c:v>
              </c:pt>
              <c:pt idx="186">
                <c:v>66.704999999999998</c:v>
              </c:pt>
              <c:pt idx="187">
                <c:v>67.047499999999999</c:v>
              </c:pt>
              <c:pt idx="188">
                <c:v>67.39</c:v>
              </c:pt>
              <c:pt idx="189">
                <c:v>67.732500000000002</c:v>
              </c:pt>
              <c:pt idx="190">
                <c:v>68.075000000000003</c:v>
              </c:pt>
              <c:pt idx="191">
                <c:v>68.417500000000004</c:v>
              </c:pt>
              <c:pt idx="192">
                <c:v>68.760000000000005</c:v>
              </c:pt>
              <c:pt idx="193">
                <c:v>69.102500000000006</c:v>
              </c:pt>
              <c:pt idx="194">
                <c:v>69.444999999999993</c:v>
              </c:pt>
              <c:pt idx="195">
                <c:v>69.787499999999994</c:v>
              </c:pt>
              <c:pt idx="196">
                <c:v>70.13</c:v>
              </c:pt>
              <c:pt idx="197">
                <c:v>70.472499999999997</c:v>
              </c:pt>
              <c:pt idx="198">
                <c:v>70.814999999999998</c:v>
              </c:pt>
              <c:pt idx="199">
                <c:v>71.157499999999999</c:v>
              </c:pt>
              <c:pt idx="200">
                <c:v>71.5</c:v>
              </c:pt>
              <c:pt idx="201">
                <c:v>71.842500000000001</c:v>
              </c:pt>
              <c:pt idx="202">
                <c:v>72.185000000000002</c:v>
              </c:pt>
              <c:pt idx="203">
                <c:v>72.527500000000003</c:v>
              </c:pt>
              <c:pt idx="204">
                <c:v>72.87</c:v>
              </c:pt>
              <c:pt idx="205">
                <c:v>73.212500000000006</c:v>
              </c:pt>
              <c:pt idx="206">
                <c:v>73.555000000000007</c:v>
              </c:pt>
              <c:pt idx="207">
                <c:v>73.897499999999994</c:v>
              </c:pt>
              <c:pt idx="208">
                <c:v>74.239999999999995</c:v>
              </c:pt>
              <c:pt idx="209">
                <c:v>74.582499999999996</c:v>
              </c:pt>
              <c:pt idx="210">
                <c:v>74.924999999999997</c:v>
              </c:pt>
              <c:pt idx="211">
                <c:v>75.267499999999998</c:v>
              </c:pt>
              <c:pt idx="212">
                <c:v>75.61</c:v>
              </c:pt>
              <c:pt idx="213">
                <c:v>75.952500000000001</c:v>
              </c:pt>
              <c:pt idx="214">
                <c:v>76.295000000000002</c:v>
              </c:pt>
              <c:pt idx="215">
                <c:v>76.637500000000003</c:v>
              </c:pt>
              <c:pt idx="216">
                <c:v>76.98</c:v>
              </c:pt>
              <c:pt idx="217">
                <c:v>77.322500000000005</c:v>
              </c:pt>
              <c:pt idx="218">
                <c:v>77.665000000000006</c:v>
              </c:pt>
              <c:pt idx="219">
                <c:v>78.007499999999993</c:v>
              </c:pt>
              <c:pt idx="220">
                <c:v>78.349999999999994</c:v>
              </c:pt>
              <c:pt idx="221">
                <c:v>78.692499999999995</c:v>
              </c:pt>
              <c:pt idx="222">
                <c:v>79.034999999999997</c:v>
              </c:pt>
              <c:pt idx="223">
                <c:v>79.377499999999998</c:v>
              </c:pt>
              <c:pt idx="224">
                <c:v>79.72</c:v>
              </c:pt>
              <c:pt idx="225">
                <c:v>80.0625</c:v>
              </c:pt>
              <c:pt idx="226">
                <c:v>80.405000000000001</c:v>
              </c:pt>
              <c:pt idx="227">
                <c:v>80.747500000000002</c:v>
              </c:pt>
              <c:pt idx="228">
                <c:v>81.09</c:v>
              </c:pt>
              <c:pt idx="229">
                <c:v>81.432500000000005</c:v>
              </c:pt>
              <c:pt idx="230">
                <c:v>81.775000000000006</c:v>
              </c:pt>
              <c:pt idx="231">
                <c:v>82.117500000000007</c:v>
              </c:pt>
              <c:pt idx="232">
                <c:v>82.46</c:v>
              </c:pt>
              <c:pt idx="233">
                <c:v>82.802499999999995</c:v>
              </c:pt>
              <c:pt idx="234">
                <c:v>83.144999999999996</c:v>
              </c:pt>
              <c:pt idx="235">
                <c:v>83.487499999999997</c:v>
              </c:pt>
              <c:pt idx="236">
                <c:v>83.83</c:v>
              </c:pt>
              <c:pt idx="237">
                <c:v>84.172499999999999</c:v>
              </c:pt>
              <c:pt idx="238">
                <c:v>84.515000000000001</c:v>
              </c:pt>
              <c:pt idx="239">
                <c:v>84.857500000000002</c:v>
              </c:pt>
              <c:pt idx="240">
                <c:v>85.2</c:v>
              </c:pt>
              <c:pt idx="241">
                <c:v>85.542500000000004</c:v>
              </c:pt>
              <c:pt idx="242">
                <c:v>85.885000000000005</c:v>
              </c:pt>
              <c:pt idx="243">
                <c:v>86.227500000000006</c:v>
              </c:pt>
              <c:pt idx="244">
                <c:v>86.57</c:v>
              </c:pt>
              <c:pt idx="245">
                <c:v>86.912499999999994</c:v>
              </c:pt>
              <c:pt idx="246">
                <c:v>87.254999999999995</c:v>
              </c:pt>
              <c:pt idx="247">
                <c:v>87.597499999999997</c:v>
              </c:pt>
              <c:pt idx="248">
                <c:v>87.94</c:v>
              </c:pt>
              <c:pt idx="249">
                <c:v>88.282499999999999</c:v>
              </c:pt>
              <c:pt idx="250">
                <c:v>88.625</c:v>
              </c:pt>
              <c:pt idx="251">
                <c:v>88.967500000000001</c:v>
              </c:pt>
              <c:pt idx="252">
                <c:v>89.31</c:v>
              </c:pt>
              <c:pt idx="253">
                <c:v>89.652500000000003</c:v>
              </c:pt>
              <c:pt idx="254">
                <c:v>89.995000000000005</c:v>
              </c:pt>
              <c:pt idx="255">
                <c:v>90.337500000000006</c:v>
              </c:pt>
              <c:pt idx="256">
                <c:v>90.68</c:v>
              </c:pt>
              <c:pt idx="257">
                <c:v>91.022499999999994</c:v>
              </c:pt>
              <c:pt idx="258">
                <c:v>91.364999999999995</c:v>
              </c:pt>
              <c:pt idx="259">
                <c:v>91.707499999999996</c:v>
              </c:pt>
              <c:pt idx="260">
                <c:v>92.05</c:v>
              </c:pt>
              <c:pt idx="261">
                <c:v>92.392499999999998</c:v>
              </c:pt>
              <c:pt idx="262">
                <c:v>92.734999999999999</c:v>
              </c:pt>
              <c:pt idx="263">
                <c:v>93.077500000000001</c:v>
              </c:pt>
              <c:pt idx="264">
                <c:v>93.42</c:v>
              </c:pt>
              <c:pt idx="265">
                <c:v>93.762500000000003</c:v>
              </c:pt>
              <c:pt idx="266">
                <c:v>94.105000000000004</c:v>
              </c:pt>
              <c:pt idx="267">
                <c:v>94.447500000000005</c:v>
              </c:pt>
              <c:pt idx="268">
                <c:v>94.79</c:v>
              </c:pt>
              <c:pt idx="269">
                <c:v>95.132499999999993</c:v>
              </c:pt>
              <c:pt idx="270">
                <c:v>95.474999999999994</c:v>
              </c:pt>
              <c:pt idx="271">
                <c:v>95.817499999999995</c:v>
              </c:pt>
              <c:pt idx="272">
                <c:v>96.16</c:v>
              </c:pt>
              <c:pt idx="273">
                <c:v>96.502499999999998</c:v>
              </c:pt>
              <c:pt idx="274">
                <c:v>96.844999999999999</c:v>
              </c:pt>
              <c:pt idx="275">
                <c:v>97.1875</c:v>
              </c:pt>
              <c:pt idx="276">
                <c:v>97.53</c:v>
              </c:pt>
              <c:pt idx="277">
                <c:v>97.872500000000002</c:v>
              </c:pt>
              <c:pt idx="278">
                <c:v>98.215000000000003</c:v>
              </c:pt>
              <c:pt idx="279">
                <c:v>98.557500000000005</c:v>
              </c:pt>
              <c:pt idx="280">
                <c:v>98.9</c:v>
              </c:pt>
              <c:pt idx="281">
                <c:v>99.242500000000007</c:v>
              </c:pt>
              <c:pt idx="282">
                <c:v>99.584999999999994</c:v>
              </c:pt>
              <c:pt idx="283">
                <c:v>99.927499999999995</c:v>
              </c:pt>
              <c:pt idx="284">
                <c:v>100.27</c:v>
              </c:pt>
              <c:pt idx="285">
                <c:v>100.6125</c:v>
              </c:pt>
              <c:pt idx="286">
                <c:v>100.955</c:v>
              </c:pt>
              <c:pt idx="287">
                <c:v>101.2975</c:v>
              </c:pt>
              <c:pt idx="288">
                <c:v>101.64</c:v>
              </c:pt>
              <c:pt idx="289">
                <c:v>101.9825</c:v>
              </c:pt>
              <c:pt idx="290">
                <c:v>102.325</c:v>
              </c:pt>
              <c:pt idx="291">
                <c:v>102.6675</c:v>
              </c:pt>
              <c:pt idx="292">
                <c:v>103.01</c:v>
              </c:pt>
              <c:pt idx="293">
                <c:v>103.35250000000001</c:v>
              </c:pt>
              <c:pt idx="294">
                <c:v>103.69499999999999</c:v>
              </c:pt>
              <c:pt idx="295">
                <c:v>104.03749999999999</c:v>
              </c:pt>
              <c:pt idx="296">
                <c:v>104.38</c:v>
              </c:pt>
              <c:pt idx="297">
                <c:v>104.7225</c:v>
              </c:pt>
              <c:pt idx="298">
                <c:v>105.065</c:v>
              </c:pt>
              <c:pt idx="299">
                <c:v>105.4075</c:v>
              </c:pt>
              <c:pt idx="300">
                <c:v>105.75</c:v>
              </c:pt>
              <c:pt idx="301">
                <c:v>106.0925</c:v>
              </c:pt>
              <c:pt idx="302">
                <c:v>106.435</c:v>
              </c:pt>
              <c:pt idx="303">
                <c:v>106.7775</c:v>
              </c:pt>
              <c:pt idx="304">
                <c:v>107.12</c:v>
              </c:pt>
              <c:pt idx="305">
                <c:v>107.46250000000001</c:v>
              </c:pt>
              <c:pt idx="306">
                <c:v>107.80500000000001</c:v>
              </c:pt>
              <c:pt idx="307">
                <c:v>108.14749999999999</c:v>
              </c:pt>
              <c:pt idx="308">
                <c:v>108.49</c:v>
              </c:pt>
              <c:pt idx="309">
                <c:v>108.8325</c:v>
              </c:pt>
              <c:pt idx="310">
                <c:v>109.175</c:v>
              </c:pt>
              <c:pt idx="311">
                <c:v>109.5175</c:v>
              </c:pt>
              <c:pt idx="312">
                <c:v>109.86</c:v>
              </c:pt>
              <c:pt idx="313">
                <c:v>110.2025</c:v>
              </c:pt>
              <c:pt idx="314">
                <c:v>110.545</c:v>
              </c:pt>
              <c:pt idx="315">
                <c:v>110.8875</c:v>
              </c:pt>
              <c:pt idx="316">
                <c:v>111.23</c:v>
              </c:pt>
              <c:pt idx="317">
                <c:v>111.57250000000001</c:v>
              </c:pt>
              <c:pt idx="318">
                <c:v>111.91500000000001</c:v>
              </c:pt>
              <c:pt idx="319">
                <c:v>112.25749999999999</c:v>
              </c:pt>
              <c:pt idx="320">
                <c:v>112.6</c:v>
              </c:pt>
              <c:pt idx="321">
                <c:v>112.9425</c:v>
              </c:pt>
              <c:pt idx="322">
                <c:v>113.285</c:v>
              </c:pt>
              <c:pt idx="323">
                <c:v>113.6275</c:v>
              </c:pt>
              <c:pt idx="324">
                <c:v>113.97</c:v>
              </c:pt>
              <c:pt idx="325">
                <c:v>114.3125</c:v>
              </c:pt>
              <c:pt idx="326">
                <c:v>114.655</c:v>
              </c:pt>
              <c:pt idx="327">
                <c:v>114.9975</c:v>
              </c:pt>
              <c:pt idx="328">
                <c:v>115.34</c:v>
              </c:pt>
              <c:pt idx="329">
                <c:v>115.6825</c:v>
              </c:pt>
              <c:pt idx="330">
                <c:v>116.02500000000001</c:v>
              </c:pt>
              <c:pt idx="331">
                <c:v>116.36750000000001</c:v>
              </c:pt>
              <c:pt idx="332">
                <c:v>116.71</c:v>
              </c:pt>
              <c:pt idx="333">
                <c:v>117.05249999999999</c:v>
              </c:pt>
              <c:pt idx="334">
                <c:v>117.395</c:v>
              </c:pt>
              <c:pt idx="335">
                <c:v>117.7375</c:v>
              </c:pt>
              <c:pt idx="336">
                <c:v>118.08</c:v>
              </c:pt>
              <c:pt idx="337">
                <c:v>118.4225</c:v>
              </c:pt>
              <c:pt idx="338">
                <c:v>118.765</c:v>
              </c:pt>
              <c:pt idx="339">
                <c:v>119.1075</c:v>
              </c:pt>
              <c:pt idx="340">
                <c:v>119.45</c:v>
              </c:pt>
              <c:pt idx="341">
                <c:v>119.7925</c:v>
              </c:pt>
              <c:pt idx="342">
                <c:v>120.13500000000001</c:v>
              </c:pt>
              <c:pt idx="343">
                <c:v>120.47750000000001</c:v>
              </c:pt>
              <c:pt idx="344">
                <c:v>120.82</c:v>
              </c:pt>
              <c:pt idx="345">
                <c:v>121.16249999999999</c:v>
              </c:pt>
              <c:pt idx="346">
                <c:v>121.505</c:v>
              </c:pt>
              <c:pt idx="347">
                <c:v>121.8475</c:v>
              </c:pt>
              <c:pt idx="348">
                <c:v>122.19</c:v>
              </c:pt>
              <c:pt idx="349">
                <c:v>122.5325</c:v>
              </c:pt>
              <c:pt idx="350">
                <c:v>122.875</c:v>
              </c:pt>
              <c:pt idx="351">
                <c:v>123.2175</c:v>
              </c:pt>
              <c:pt idx="352">
                <c:v>123.56</c:v>
              </c:pt>
              <c:pt idx="353">
                <c:v>123.9025</c:v>
              </c:pt>
              <c:pt idx="354">
                <c:v>124.245</c:v>
              </c:pt>
              <c:pt idx="355">
                <c:v>124.58750000000001</c:v>
              </c:pt>
              <c:pt idx="356">
                <c:v>124.93</c:v>
              </c:pt>
              <c:pt idx="357">
                <c:v>125.27249999999999</c:v>
              </c:pt>
              <c:pt idx="358">
                <c:v>125.61499999999999</c:v>
              </c:pt>
              <c:pt idx="359">
                <c:v>125.9575</c:v>
              </c:pt>
              <c:pt idx="360">
                <c:v>126.3</c:v>
              </c:pt>
              <c:pt idx="361">
                <c:v>126.6425</c:v>
              </c:pt>
              <c:pt idx="362">
                <c:v>126.985</c:v>
              </c:pt>
              <c:pt idx="363">
                <c:v>127.3275</c:v>
              </c:pt>
              <c:pt idx="364">
                <c:v>127.67</c:v>
              </c:pt>
              <c:pt idx="365">
                <c:v>128.01249999999999</c:v>
              </c:pt>
              <c:pt idx="366">
                <c:v>128.35499999999999</c:v>
              </c:pt>
              <c:pt idx="367">
                <c:v>128.69749999999999</c:v>
              </c:pt>
              <c:pt idx="368">
                <c:v>129.04</c:v>
              </c:pt>
              <c:pt idx="369">
                <c:v>129.38249999999999</c:v>
              </c:pt>
              <c:pt idx="370">
                <c:v>129.72499999999999</c:v>
              </c:pt>
              <c:pt idx="371">
                <c:v>130.0675</c:v>
              </c:pt>
              <c:pt idx="372">
                <c:v>130.41</c:v>
              </c:pt>
              <c:pt idx="373">
                <c:v>130.7525</c:v>
              </c:pt>
              <c:pt idx="374">
                <c:v>131.095</c:v>
              </c:pt>
              <c:pt idx="375">
                <c:v>131.4375</c:v>
              </c:pt>
              <c:pt idx="376">
                <c:v>131.78</c:v>
              </c:pt>
              <c:pt idx="377">
                <c:v>132.1225</c:v>
              </c:pt>
              <c:pt idx="378">
                <c:v>132.465</c:v>
              </c:pt>
              <c:pt idx="379">
                <c:v>132.8075</c:v>
              </c:pt>
              <c:pt idx="380">
                <c:v>133.15</c:v>
              </c:pt>
              <c:pt idx="381">
                <c:v>133.49250000000001</c:v>
              </c:pt>
              <c:pt idx="382">
                <c:v>133.83500000000001</c:v>
              </c:pt>
              <c:pt idx="383">
                <c:v>134.17750000000001</c:v>
              </c:pt>
              <c:pt idx="384">
                <c:v>134.52000000000001</c:v>
              </c:pt>
              <c:pt idx="385">
                <c:v>134.86250000000001</c:v>
              </c:pt>
              <c:pt idx="386">
                <c:v>135.20500000000001</c:v>
              </c:pt>
              <c:pt idx="387">
                <c:v>135.54750000000001</c:v>
              </c:pt>
              <c:pt idx="388">
                <c:v>135.88999999999999</c:v>
              </c:pt>
              <c:pt idx="389">
                <c:v>136.23249999999999</c:v>
              </c:pt>
              <c:pt idx="390">
                <c:v>136.57499999999999</c:v>
              </c:pt>
              <c:pt idx="391">
                <c:v>136.91749999999999</c:v>
              </c:pt>
              <c:pt idx="392">
                <c:v>137.26</c:v>
              </c:pt>
              <c:pt idx="393">
                <c:v>137.60249999999999</c:v>
              </c:pt>
              <c:pt idx="394">
                <c:v>137.94499999999999</c:v>
              </c:pt>
              <c:pt idx="395">
                <c:v>138.28749999999999</c:v>
              </c:pt>
              <c:pt idx="396">
                <c:v>138.63</c:v>
              </c:pt>
              <c:pt idx="397">
                <c:v>138.9725</c:v>
              </c:pt>
              <c:pt idx="398">
                <c:v>139.315</c:v>
              </c:pt>
              <c:pt idx="399">
                <c:v>139.6575</c:v>
              </c:pt>
              <c:pt idx="400">
                <c:v>140</c:v>
              </c:pt>
            </c:numLit>
          </c:xVal>
          <c:yVal>
            <c:numLit>
              <c:formatCode>General</c:formatCode>
              <c:ptCount val="401"/>
              <c:pt idx="0">
                <c:v>1.51</c:v>
              </c:pt>
              <c:pt idx="1">
                <c:v>1.53</c:v>
              </c:pt>
              <c:pt idx="2">
                <c:v>1.51</c:v>
              </c:pt>
              <c:pt idx="3">
                <c:v>1.48</c:v>
              </c:pt>
              <c:pt idx="4">
                <c:v>1.53</c:v>
              </c:pt>
              <c:pt idx="5">
                <c:v>1.54</c:v>
              </c:pt>
              <c:pt idx="6">
                <c:v>1.58</c:v>
              </c:pt>
              <c:pt idx="7">
                <c:v>1.63</c:v>
              </c:pt>
              <c:pt idx="8">
                <c:v>1.68</c:v>
              </c:pt>
              <c:pt idx="9">
                <c:v>1.71</c:v>
              </c:pt>
              <c:pt idx="10">
                <c:v>1.75</c:v>
              </c:pt>
              <c:pt idx="11">
                <c:v>1.79</c:v>
              </c:pt>
              <c:pt idx="12">
                <c:v>1.85</c:v>
              </c:pt>
              <c:pt idx="13">
                <c:v>1.9</c:v>
              </c:pt>
              <c:pt idx="14">
                <c:v>1.93</c:v>
              </c:pt>
              <c:pt idx="15">
                <c:v>1.96</c:v>
              </c:pt>
              <c:pt idx="16">
                <c:v>1.99</c:v>
              </c:pt>
              <c:pt idx="17">
                <c:v>2.08</c:v>
              </c:pt>
              <c:pt idx="18">
                <c:v>2.0699999999999998</c:v>
              </c:pt>
              <c:pt idx="19">
                <c:v>2.14</c:v>
              </c:pt>
              <c:pt idx="20">
                <c:v>2.2400000000000002</c:v>
              </c:pt>
              <c:pt idx="21">
                <c:v>2.2400000000000002</c:v>
              </c:pt>
              <c:pt idx="22">
                <c:v>2.29</c:v>
              </c:pt>
              <c:pt idx="23">
                <c:v>2.34</c:v>
              </c:pt>
              <c:pt idx="24">
                <c:v>2.48</c:v>
              </c:pt>
              <c:pt idx="25">
                <c:v>2.4700000000000002</c:v>
              </c:pt>
              <c:pt idx="26">
                <c:v>2.4700000000000002</c:v>
              </c:pt>
              <c:pt idx="27">
                <c:v>2.62</c:v>
              </c:pt>
              <c:pt idx="28">
                <c:v>2.61</c:v>
              </c:pt>
              <c:pt idx="29">
                <c:v>2.56</c:v>
              </c:pt>
              <c:pt idx="30">
                <c:v>2.64</c:v>
              </c:pt>
              <c:pt idx="31">
                <c:v>2.74</c:v>
              </c:pt>
              <c:pt idx="32">
                <c:v>2.75</c:v>
              </c:pt>
              <c:pt idx="33">
                <c:v>2.76</c:v>
              </c:pt>
              <c:pt idx="34">
                <c:v>2.84</c:v>
              </c:pt>
              <c:pt idx="35">
                <c:v>2.92</c:v>
              </c:pt>
              <c:pt idx="36">
                <c:v>2.96</c:v>
              </c:pt>
              <c:pt idx="37">
                <c:v>3.01</c:v>
              </c:pt>
              <c:pt idx="38">
                <c:v>3.02</c:v>
              </c:pt>
              <c:pt idx="39">
                <c:v>3.07</c:v>
              </c:pt>
              <c:pt idx="40">
                <c:v>3.06</c:v>
              </c:pt>
              <c:pt idx="41">
                <c:v>3.12</c:v>
              </c:pt>
              <c:pt idx="42">
                <c:v>3.19</c:v>
              </c:pt>
              <c:pt idx="43">
                <c:v>3.19</c:v>
              </c:pt>
              <c:pt idx="44">
                <c:v>3.24</c:v>
              </c:pt>
              <c:pt idx="45">
                <c:v>3.25</c:v>
              </c:pt>
              <c:pt idx="46">
                <c:v>3.29</c:v>
              </c:pt>
              <c:pt idx="47">
                <c:v>3.34</c:v>
              </c:pt>
              <c:pt idx="48">
                <c:v>3.35</c:v>
              </c:pt>
              <c:pt idx="49">
                <c:v>3.39</c:v>
              </c:pt>
              <c:pt idx="50">
                <c:v>3.39</c:v>
              </c:pt>
              <c:pt idx="51">
                <c:v>3.47</c:v>
              </c:pt>
              <c:pt idx="52">
                <c:v>3.47</c:v>
              </c:pt>
              <c:pt idx="53">
                <c:v>3.53</c:v>
              </c:pt>
              <c:pt idx="54">
                <c:v>3.5</c:v>
              </c:pt>
              <c:pt idx="55">
                <c:v>3.53</c:v>
              </c:pt>
              <c:pt idx="56">
                <c:v>3.53</c:v>
              </c:pt>
              <c:pt idx="57">
                <c:v>3.58</c:v>
              </c:pt>
              <c:pt idx="58">
                <c:v>3.59</c:v>
              </c:pt>
              <c:pt idx="59">
                <c:v>3.63</c:v>
              </c:pt>
              <c:pt idx="60">
                <c:v>3.64</c:v>
              </c:pt>
              <c:pt idx="61">
                <c:v>3.64</c:v>
              </c:pt>
              <c:pt idx="62">
                <c:v>3.66</c:v>
              </c:pt>
              <c:pt idx="63">
                <c:v>3.69</c:v>
              </c:pt>
              <c:pt idx="64">
                <c:v>3.71</c:v>
              </c:pt>
              <c:pt idx="65">
                <c:v>3.68</c:v>
              </c:pt>
              <c:pt idx="66">
                <c:v>3.72</c:v>
              </c:pt>
              <c:pt idx="67">
                <c:v>3.73</c:v>
              </c:pt>
              <c:pt idx="68">
                <c:v>3.71</c:v>
              </c:pt>
              <c:pt idx="69">
                <c:v>3.74</c:v>
              </c:pt>
              <c:pt idx="70">
                <c:v>3.71</c:v>
              </c:pt>
              <c:pt idx="71">
                <c:v>3.76</c:v>
              </c:pt>
              <c:pt idx="72">
                <c:v>3.72</c:v>
              </c:pt>
              <c:pt idx="73">
                <c:v>3.72</c:v>
              </c:pt>
              <c:pt idx="74">
                <c:v>3.76</c:v>
              </c:pt>
              <c:pt idx="75">
                <c:v>3.72</c:v>
              </c:pt>
              <c:pt idx="76">
                <c:v>3.69</c:v>
              </c:pt>
              <c:pt idx="77">
                <c:v>3.7</c:v>
              </c:pt>
              <c:pt idx="78">
                <c:v>3.69</c:v>
              </c:pt>
              <c:pt idx="79">
                <c:v>3.69</c:v>
              </c:pt>
              <c:pt idx="80">
                <c:v>3.66</c:v>
              </c:pt>
              <c:pt idx="81">
                <c:v>3.63</c:v>
              </c:pt>
              <c:pt idx="82">
                <c:v>3.65</c:v>
              </c:pt>
              <c:pt idx="83">
                <c:v>3.6</c:v>
              </c:pt>
              <c:pt idx="84">
                <c:v>3.57</c:v>
              </c:pt>
              <c:pt idx="85">
                <c:v>3.57</c:v>
              </c:pt>
              <c:pt idx="86">
                <c:v>3.55</c:v>
              </c:pt>
              <c:pt idx="87">
                <c:v>3.5</c:v>
              </c:pt>
              <c:pt idx="88">
                <c:v>3.46</c:v>
              </c:pt>
              <c:pt idx="89">
                <c:v>3.48</c:v>
              </c:pt>
              <c:pt idx="90">
                <c:v>3.41</c:v>
              </c:pt>
              <c:pt idx="91">
                <c:v>3.35</c:v>
              </c:pt>
              <c:pt idx="92">
                <c:v>3.31</c:v>
              </c:pt>
              <c:pt idx="93">
                <c:v>3.27</c:v>
              </c:pt>
              <c:pt idx="94">
                <c:v>3.26</c:v>
              </c:pt>
              <c:pt idx="95">
                <c:v>3.31</c:v>
              </c:pt>
              <c:pt idx="96">
                <c:v>3.39</c:v>
              </c:pt>
              <c:pt idx="97">
                <c:v>3.5</c:v>
              </c:pt>
              <c:pt idx="98">
                <c:v>3.65</c:v>
              </c:pt>
              <c:pt idx="99">
                <c:v>3.93</c:v>
              </c:pt>
              <c:pt idx="100">
                <c:v>4.3600000000000003</c:v>
              </c:pt>
              <c:pt idx="101">
                <c:v>4.68</c:v>
              </c:pt>
              <c:pt idx="102">
                <c:v>4.8</c:v>
              </c:pt>
              <c:pt idx="103">
                <c:v>4.72</c:v>
              </c:pt>
              <c:pt idx="104">
                <c:v>4.62</c:v>
              </c:pt>
              <c:pt idx="105">
                <c:v>4.49</c:v>
              </c:pt>
              <c:pt idx="106">
                <c:v>4.42</c:v>
              </c:pt>
              <c:pt idx="107">
                <c:v>4.3899999999999997</c:v>
              </c:pt>
              <c:pt idx="108">
                <c:v>4.2699999999999996</c:v>
              </c:pt>
              <c:pt idx="109">
                <c:v>4.2</c:v>
              </c:pt>
              <c:pt idx="110">
                <c:v>4.0999999999999996</c:v>
              </c:pt>
              <c:pt idx="111">
                <c:v>3.99</c:v>
              </c:pt>
              <c:pt idx="112">
                <c:v>3.88</c:v>
              </c:pt>
              <c:pt idx="113">
                <c:v>3.81</c:v>
              </c:pt>
              <c:pt idx="114">
                <c:v>3.72</c:v>
              </c:pt>
              <c:pt idx="115">
                <c:v>3.64</c:v>
              </c:pt>
              <c:pt idx="116">
                <c:v>3.58</c:v>
              </c:pt>
              <c:pt idx="117">
                <c:v>3.46</c:v>
              </c:pt>
              <c:pt idx="118">
                <c:v>3.45</c:v>
              </c:pt>
              <c:pt idx="119">
                <c:v>3.41</c:v>
              </c:pt>
              <c:pt idx="120">
                <c:v>3.28</c:v>
              </c:pt>
              <c:pt idx="121">
                <c:v>3.18</c:v>
              </c:pt>
              <c:pt idx="122">
                <c:v>3.11</c:v>
              </c:pt>
              <c:pt idx="123">
                <c:v>3.17</c:v>
              </c:pt>
              <c:pt idx="124">
                <c:v>3.02</c:v>
              </c:pt>
              <c:pt idx="125">
                <c:v>2.97</c:v>
              </c:pt>
              <c:pt idx="126">
                <c:v>2.97</c:v>
              </c:pt>
              <c:pt idx="127">
                <c:v>2.81</c:v>
              </c:pt>
              <c:pt idx="128">
                <c:v>2.73</c:v>
              </c:pt>
              <c:pt idx="129">
                <c:v>2.72</c:v>
              </c:pt>
              <c:pt idx="130">
                <c:v>2.68</c:v>
              </c:pt>
              <c:pt idx="131">
                <c:v>2.58</c:v>
              </c:pt>
              <c:pt idx="132">
                <c:v>2.54</c:v>
              </c:pt>
              <c:pt idx="133">
                <c:v>2.4900000000000002</c:v>
              </c:pt>
              <c:pt idx="134">
                <c:v>2.39</c:v>
              </c:pt>
              <c:pt idx="135">
                <c:v>2.29</c:v>
              </c:pt>
              <c:pt idx="136">
                <c:v>2.2400000000000002</c:v>
              </c:pt>
              <c:pt idx="137">
                <c:v>2.27</c:v>
              </c:pt>
              <c:pt idx="138">
                <c:v>2.17</c:v>
              </c:pt>
              <c:pt idx="139">
                <c:v>2.16</c:v>
              </c:pt>
              <c:pt idx="140">
                <c:v>2.09</c:v>
              </c:pt>
              <c:pt idx="141">
                <c:v>2.0699999999999998</c:v>
              </c:pt>
              <c:pt idx="142">
                <c:v>1.96</c:v>
              </c:pt>
              <c:pt idx="143">
                <c:v>1.83</c:v>
              </c:pt>
              <c:pt idx="144">
                <c:v>1.78</c:v>
              </c:pt>
              <c:pt idx="145">
                <c:v>1.69</c:v>
              </c:pt>
              <c:pt idx="146">
                <c:v>1.64</c:v>
              </c:pt>
              <c:pt idx="147">
                <c:v>1.54</c:v>
              </c:pt>
              <c:pt idx="148">
                <c:v>1.41</c:v>
              </c:pt>
              <c:pt idx="149">
                <c:v>1.35</c:v>
              </c:pt>
              <c:pt idx="150">
                <c:v>1.26</c:v>
              </c:pt>
              <c:pt idx="151">
                <c:v>1.19</c:v>
              </c:pt>
              <c:pt idx="152">
                <c:v>1.1100000000000001</c:v>
              </c:pt>
              <c:pt idx="153">
                <c:v>1.03</c:v>
              </c:pt>
              <c:pt idx="154">
                <c:v>0.97</c:v>
              </c:pt>
              <c:pt idx="155">
                <c:v>0.89</c:v>
              </c:pt>
              <c:pt idx="156">
                <c:v>0.8</c:v>
              </c:pt>
              <c:pt idx="157">
                <c:v>0.72</c:v>
              </c:pt>
              <c:pt idx="158">
                <c:v>0.71</c:v>
              </c:pt>
              <c:pt idx="159">
                <c:v>0.6</c:v>
              </c:pt>
              <c:pt idx="160">
                <c:v>0.53</c:v>
              </c:pt>
              <c:pt idx="161">
                <c:v>0.45</c:v>
              </c:pt>
              <c:pt idx="162">
                <c:v>0.36</c:v>
              </c:pt>
              <c:pt idx="163">
                <c:v>0.3</c:v>
              </c:pt>
              <c:pt idx="164">
                <c:v>0.24</c:v>
              </c:pt>
              <c:pt idx="165">
                <c:v>0.15</c:v>
              </c:pt>
              <c:pt idx="166">
                <c:v>0.08</c:v>
              </c:pt>
              <c:pt idx="167">
                <c:v>0</c:v>
              </c:pt>
              <c:pt idx="168">
                <c:v>-0.02</c:v>
              </c:pt>
              <c:pt idx="169">
                <c:v>-0.09</c:v>
              </c:pt>
              <c:pt idx="170">
                <c:v>-0.22</c:v>
              </c:pt>
              <c:pt idx="171">
                <c:v>-0.28000000000000003</c:v>
              </c:pt>
              <c:pt idx="172">
                <c:v>-0.32</c:v>
              </c:pt>
              <c:pt idx="173">
                <c:v>-0.4</c:v>
              </c:pt>
              <c:pt idx="174">
                <c:v>-0.49</c:v>
              </c:pt>
              <c:pt idx="175">
                <c:v>-0.55000000000000004</c:v>
              </c:pt>
              <c:pt idx="176">
                <c:v>-0.56000000000000005</c:v>
              </c:pt>
              <c:pt idx="177">
                <c:v>-0.66</c:v>
              </c:pt>
              <c:pt idx="178">
                <c:v>-0.73</c:v>
              </c:pt>
              <c:pt idx="179">
                <c:v>-0.78</c:v>
              </c:pt>
              <c:pt idx="180">
                <c:v>-0.87</c:v>
              </c:pt>
              <c:pt idx="181">
                <c:v>-0.88</c:v>
              </c:pt>
              <c:pt idx="182">
                <c:v>-0.95</c:v>
              </c:pt>
              <c:pt idx="183">
                <c:v>-1</c:v>
              </c:pt>
              <c:pt idx="184">
                <c:v>-1.0900000000000001</c:v>
              </c:pt>
              <c:pt idx="185">
                <c:v>-1.17</c:v>
              </c:pt>
              <c:pt idx="186">
                <c:v>-1.23</c:v>
              </c:pt>
              <c:pt idx="187">
                <c:v>-1.3</c:v>
              </c:pt>
              <c:pt idx="188">
                <c:v>-1.33</c:v>
              </c:pt>
              <c:pt idx="189">
                <c:v>-1.42</c:v>
              </c:pt>
              <c:pt idx="190">
                <c:v>-1.42</c:v>
              </c:pt>
              <c:pt idx="191">
                <c:v>-1.48</c:v>
              </c:pt>
              <c:pt idx="192">
                <c:v>-1.52</c:v>
              </c:pt>
              <c:pt idx="193">
                <c:v>-1.58</c:v>
              </c:pt>
              <c:pt idx="194">
                <c:v>-1.68</c:v>
              </c:pt>
              <c:pt idx="195">
                <c:v>-1.72</c:v>
              </c:pt>
              <c:pt idx="196">
                <c:v>-1.75</c:v>
              </c:pt>
              <c:pt idx="197">
                <c:v>-1.79</c:v>
              </c:pt>
              <c:pt idx="198">
                <c:v>-1.85</c:v>
              </c:pt>
              <c:pt idx="199">
                <c:v>-1.92</c:v>
              </c:pt>
              <c:pt idx="200">
                <c:v>-1.96</c:v>
              </c:pt>
              <c:pt idx="201">
                <c:v>-2.0699999999999998</c:v>
              </c:pt>
              <c:pt idx="202">
                <c:v>-2.06</c:v>
              </c:pt>
              <c:pt idx="203">
                <c:v>-2.1</c:v>
              </c:pt>
              <c:pt idx="204">
                <c:v>-2.14</c:v>
              </c:pt>
              <c:pt idx="205">
                <c:v>-2.19</c:v>
              </c:pt>
              <c:pt idx="206">
                <c:v>-2.29</c:v>
              </c:pt>
              <c:pt idx="207">
                <c:v>-2.2799999999999998</c:v>
              </c:pt>
              <c:pt idx="208">
                <c:v>-2.33</c:v>
              </c:pt>
              <c:pt idx="209">
                <c:v>-2.33</c:v>
              </c:pt>
              <c:pt idx="210">
                <c:v>-2.38</c:v>
              </c:pt>
              <c:pt idx="211">
                <c:v>-2.44</c:v>
              </c:pt>
              <c:pt idx="212">
                <c:v>-2.48</c:v>
              </c:pt>
              <c:pt idx="213">
                <c:v>-2.5299999999999998</c:v>
              </c:pt>
              <c:pt idx="214">
                <c:v>-2.57</c:v>
              </c:pt>
              <c:pt idx="215">
                <c:v>-2.5299999999999998</c:v>
              </c:pt>
              <c:pt idx="216">
                <c:v>-2.61</c:v>
              </c:pt>
              <c:pt idx="217">
                <c:v>-2.69</c:v>
              </c:pt>
              <c:pt idx="218">
                <c:v>-2.66</c:v>
              </c:pt>
              <c:pt idx="219">
                <c:v>-2.62</c:v>
              </c:pt>
              <c:pt idx="220">
                <c:v>-2.79</c:v>
              </c:pt>
              <c:pt idx="221">
                <c:v>-2.81</c:v>
              </c:pt>
              <c:pt idx="222">
                <c:v>-2.76</c:v>
              </c:pt>
              <c:pt idx="223">
                <c:v>-2.82</c:v>
              </c:pt>
              <c:pt idx="224">
                <c:v>-2.87</c:v>
              </c:pt>
              <c:pt idx="225">
                <c:v>-2.83</c:v>
              </c:pt>
              <c:pt idx="226">
                <c:v>-2.9</c:v>
              </c:pt>
              <c:pt idx="227">
                <c:v>-2.94</c:v>
              </c:pt>
              <c:pt idx="228">
                <c:v>-2.96</c:v>
              </c:pt>
              <c:pt idx="229">
                <c:v>-2.95</c:v>
              </c:pt>
              <c:pt idx="230">
                <c:v>-2.94</c:v>
              </c:pt>
              <c:pt idx="231">
                <c:v>-2.99</c:v>
              </c:pt>
              <c:pt idx="232">
                <c:v>-3.01</c:v>
              </c:pt>
              <c:pt idx="233">
                <c:v>-3.04</c:v>
              </c:pt>
              <c:pt idx="234">
                <c:v>-3.03</c:v>
              </c:pt>
              <c:pt idx="235">
                <c:v>-3.01</c:v>
              </c:pt>
              <c:pt idx="236">
                <c:v>-3.06</c:v>
              </c:pt>
              <c:pt idx="237">
                <c:v>-3.06</c:v>
              </c:pt>
              <c:pt idx="238">
                <c:v>-3.07</c:v>
              </c:pt>
              <c:pt idx="239">
                <c:v>-3.07</c:v>
              </c:pt>
              <c:pt idx="240">
                <c:v>-3.11</c:v>
              </c:pt>
              <c:pt idx="241">
                <c:v>-3.12</c:v>
              </c:pt>
              <c:pt idx="242">
                <c:v>-3.12</c:v>
              </c:pt>
              <c:pt idx="243">
                <c:v>-3.14</c:v>
              </c:pt>
              <c:pt idx="244">
                <c:v>-3.07</c:v>
              </c:pt>
              <c:pt idx="245">
                <c:v>-3.11</c:v>
              </c:pt>
              <c:pt idx="246">
                <c:v>-3.13</c:v>
              </c:pt>
              <c:pt idx="247">
                <c:v>-3.12</c:v>
              </c:pt>
              <c:pt idx="248">
                <c:v>-3.11</c:v>
              </c:pt>
              <c:pt idx="249">
                <c:v>-3.07</c:v>
              </c:pt>
              <c:pt idx="250">
                <c:v>-3.09</c:v>
              </c:pt>
              <c:pt idx="251">
                <c:v>-3.16</c:v>
              </c:pt>
              <c:pt idx="252">
                <c:v>-3.09</c:v>
              </c:pt>
              <c:pt idx="253">
                <c:v>-3.11</c:v>
              </c:pt>
              <c:pt idx="254">
                <c:v>-3.09</c:v>
              </c:pt>
              <c:pt idx="255">
                <c:v>-3.14</c:v>
              </c:pt>
              <c:pt idx="256">
                <c:v>-3.1</c:v>
              </c:pt>
              <c:pt idx="257">
                <c:v>-3.1</c:v>
              </c:pt>
              <c:pt idx="258">
                <c:v>-3.09</c:v>
              </c:pt>
              <c:pt idx="259">
                <c:v>-3.08</c:v>
              </c:pt>
              <c:pt idx="260">
                <c:v>-3.1</c:v>
              </c:pt>
              <c:pt idx="261">
                <c:v>-3.07</c:v>
              </c:pt>
              <c:pt idx="262">
                <c:v>-3.03</c:v>
              </c:pt>
              <c:pt idx="263">
                <c:v>-3.04</c:v>
              </c:pt>
              <c:pt idx="264">
                <c:v>-3.03</c:v>
              </c:pt>
              <c:pt idx="265">
                <c:v>-2.96</c:v>
              </c:pt>
              <c:pt idx="266">
                <c:v>-3.01</c:v>
              </c:pt>
              <c:pt idx="267">
                <c:v>-2.93</c:v>
              </c:pt>
              <c:pt idx="268">
                <c:v>-2.86</c:v>
              </c:pt>
              <c:pt idx="269">
                <c:v>-2.91</c:v>
              </c:pt>
              <c:pt idx="270">
                <c:v>-2.88</c:v>
              </c:pt>
              <c:pt idx="271">
                <c:v>-2.87</c:v>
              </c:pt>
              <c:pt idx="272">
                <c:v>-2.86</c:v>
              </c:pt>
              <c:pt idx="273">
                <c:v>-2.81</c:v>
              </c:pt>
              <c:pt idx="274">
                <c:v>-2.8</c:v>
              </c:pt>
              <c:pt idx="275">
                <c:v>-2.76</c:v>
              </c:pt>
              <c:pt idx="276">
                <c:v>-2.7</c:v>
              </c:pt>
              <c:pt idx="277">
                <c:v>-2.66</c:v>
              </c:pt>
              <c:pt idx="278">
                <c:v>-2.69</c:v>
              </c:pt>
              <c:pt idx="279">
                <c:v>-2.58</c:v>
              </c:pt>
              <c:pt idx="280">
                <c:v>-2.4900000000000002</c:v>
              </c:pt>
              <c:pt idx="281">
                <c:v>-2.56</c:v>
              </c:pt>
              <c:pt idx="282">
                <c:v>-2.52</c:v>
              </c:pt>
              <c:pt idx="283">
                <c:v>-2.4700000000000002</c:v>
              </c:pt>
              <c:pt idx="284">
                <c:v>-2.37</c:v>
              </c:pt>
              <c:pt idx="285">
                <c:v>-2.38</c:v>
              </c:pt>
              <c:pt idx="286">
                <c:v>-2.31</c:v>
              </c:pt>
              <c:pt idx="287">
                <c:v>-2.21</c:v>
              </c:pt>
              <c:pt idx="288">
                <c:v>-2.2000000000000002</c:v>
              </c:pt>
              <c:pt idx="289">
                <c:v>-2.13</c:v>
              </c:pt>
              <c:pt idx="290">
                <c:v>-2.0699999999999998</c:v>
              </c:pt>
              <c:pt idx="291">
                <c:v>-1.95</c:v>
              </c:pt>
              <c:pt idx="292">
                <c:v>-1.93</c:v>
              </c:pt>
              <c:pt idx="293">
                <c:v>-1.85</c:v>
              </c:pt>
              <c:pt idx="294">
                <c:v>-1.76</c:v>
              </c:pt>
              <c:pt idx="295">
                <c:v>-1.62</c:v>
              </c:pt>
              <c:pt idx="296">
                <c:v>-1.55</c:v>
              </c:pt>
              <c:pt idx="297">
                <c:v>-1.44</c:v>
              </c:pt>
              <c:pt idx="298">
                <c:v>-1.37</c:v>
              </c:pt>
              <c:pt idx="299">
                <c:v>-1.17</c:v>
              </c:pt>
              <c:pt idx="300">
                <c:v>-1.08</c:v>
              </c:pt>
              <c:pt idx="301">
                <c:v>-0.93</c:v>
              </c:pt>
              <c:pt idx="302">
                <c:v>-0.8</c:v>
              </c:pt>
              <c:pt idx="303">
                <c:v>-0.67</c:v>
              </c:pt>
              <c:pt idx="304">
                <c:v>-0.46</c:v>
              </c:pt>
              <c:pt idx="305">
                <c:v>-0.32</c:v>
              </c:pt>
              <c:pt idx="306">
                <c:v>-0.13</c:v>
              </c:pt>
              <c:pt idx="307">
                <c:v>0.01</c:v>
              </c:pt>
              <c:pt idx="308">
                <c:v>0.22</c:v>
              </c:pt>
              <c:pt idx="309">
                <c:v>0.36</c:v>
              </c:pt>
              <c:pt idx="310">
                <c:v>0.6</c:v>
              </c:pt>
              <c:pt idx="311">
                <c:v>0.84</c:v>
              </c:pt>
              <c:pt idx="312">
                <c:v>1.1200000000000001</c:v>
              </c:pt>
              <c:pt idx="313">
                <c:v>1.37</c:v>
              </c:pt>
              <c:pt idx="314">
                <c:v>1.65</c:v>
              </c:pt>
              <c:pt idx="315">
                <c:v>1.97</c:v>
              </c:pt>
              <c:pt idx="316">
                <c:v>2.2999999999999998</c:v>
              </c:pt>
              <c:pt idx="317">
                <c:v>2.68</c:v>
              </c:pt>
              <c:pt idx="318">
                <c:v>2.87</c:v>
              </c:pt>
              <c:pt idx="319">
                <c:v>3.15</c:v>
              </c:pt>
              <c:pt idx="320">
                <c:v>3.45</c:v>
              </c:pt>
              <c:pt idx="321">
                <c:v>3.62</c:v>
              </c:pt>
              <c:pt idx="322">
                <c:v>3.76</c:v>
              </c:pt>
              <c:pt idx="323">
                <c:v>3.91</c:v>
              </c:pt>
              <c:pt idx="324">
                <c:v>4.0199999999999996</c:v>
              </c:pt>
              <c:pt idx="325">
                <c:v>4.1500000000000004</c:v>
              </c:pt>
              <c:pt idx="326">
                <c:v>4.25</c:v>
              </c:pt>
              <c:pt idx="327">
                <c:v>4.34</c:v>
              </c:pt>
              <c:pt idx="328">
                <c:v>4.5</c:v>
              </c:pt>
              <c:pt idx="329">
                <c:v>4.63</c:v>
              </c:pt>
              <c:pt idx="330">
                <c:v>4.74</c:v>
              </c:pt>
              <c:pt idx="331">
                <c:v>4.93</c:v>
              </c:pt>
              <c:pt idx="332">
                <c:v>5.01</c:v>
              </c:pt>
              <c:pt idx="333">
                <c:v>5.16</c:v>
              </c:pt>
              <c:pt idx="334">
                <c:v>5.2</c:v>
              </c:pt>
              <c:pt idx="335">
                <c:v>5.29</c:v>
              </c:pt>
              <c:pt idx="336">
                <c:v>5.3</c:v>
              </c:pt>
              <c:pt idx="337">
                <c:v>5.33</c:v>
              </c:pt>
              <c:pt idx="338">
                <c:v>5.34</c:v>
              </c:pt>
              <c:pt idx="339">
                <c:v>5.3</c:v>
              </c:pt>
              <c:pt idx="340">
                <c:v>5.22</c:v>
              </c:pt>
              <c:pt idx="341">
                <c:v>5.0999999999999996</c:v>
              </c:pt>
              <c:pt idx="342">
                <c:v>4.8899999999999997</c:v>
              </c:pt>
              <c:pt idx="343">
                <c:v>4.7300000000000004</c:v>
              </c:pt>
              <c:pt idx="344">
                <c:v>4.49</c:v>
              </c:pt>
              <c:pt idx="345">
                <c:v>4.2699999999999996</c:v>
              </c:pt>
              <c:pt idx="346">
                <c:v>3.9</c:v>
              </c:pt>
              <c:pt idx="347">
                <c:v>3.52</c:v>
              </c:pt>
              <c:pt idx="348">
                <c:v>3.21</c:v>
              </c:pt>
              <c:pt idx="349">
                <c:v>2.7</c:v>
              </c:pt>
              <c:pt idx="350">
                <c:v>2.2599999999999998</c:v>
              </c:pt>
              <c:pt idx="351">
                <c:v>1.65</c:v>
              </c:pt>
              <c:pt idx="352">
                <c:v>1</c:v>
              </c:pt>
              <c:pt idx="353">
                <c:v>0.33</c:v>
              </c:pt>
              <c:pt idx="354">
                <c:v>-0.28999999999999998</c:v>
              </c:pt>
              <c:pt idx="355">
                <c:v>-0.89</c:v>
              </c:pt>
              <c:pt idx="356">
                <c:v>-1.61</c:v>
              </c:pt>
              <c:pt idx="357">
                <c:v>-2.11</c:v>
              </c:pt>
              <c:pt idx="358">
                <c:v>-2.85</c:v>
              </c:pt>
              <c:pt idx="359">
                <c:v>-3.44</c:v>
              </c:pt>
              <c:pt idx="360">
                <c:v>-4.13</c:v>
              </c:pt>
              <c:pt idx="361">
                <c:v>-4.67</c:v>
              </c:pt>
              <c:pt idx="362">
                <c:v>-5.16</c:v>
              </c:pt>
              <c:pt idx="363">
                <c:v>-5.66</c:v>
              </c:pt>
              <c:pt idx="364">
                <c:v>-6.3</c:v>
              </c:pt>
              <c:pt idx="365">
                <c:v>-6.78</c:v>
              </c:pt>
              <c:pt idx="366">
                <c:v>-7.28</c:v>
              </c:pt>
              <c:pt idx="367">
                <c:v>-7.82</c:v>
              </c:pt>
              <c:pt idx="368">
                <c:v>-8.25</c:v>
              </c:pt>
              <c:pt idx="369">
                <c:v>-8.73</c:v>
              </c:pt>
              <c:pt idx="370">
                <c:v>-9.1999999999999993</c:v>
              </c:pt>
              <c:pt idx="371">
                <c:v>-9.7100000000000009</c:v>
              </c:pt>
              <c:pt idx="372">
                <c:v>-10.17</c:v>
              </c:pt>
              <c:pt idx="373">
                <c:v>-10.71</c:v>
              </c:pt>
              <c:pt idx="374">
                <c:v>-11.24</c:v>
              </c:pt>
              <c:pt idx="375">
                <c:v>-11.78</c:v>
              </c:pt>
              <c:pt idx="376">
                <c:v>-12.21</c:v>
              </c:pt>
              <c:pt idx="377">
                <c:v>-12.77</c:v>
              </c:pt>
              <c:pt idx="378">
                <c:v>-13.29</c:v>
              </c:pt>
              <c:pt idx="379">
                <c:v>-13.71</c:v>
              </c:pt>
              <c:pt idx="380">
                <c:v>-14.26</c:v>
              </c:pt>
              <c:pt idx="381">
                <c:v>-14.51</c:v>
              </c:pt>
              <c:pt idx="382">
                <c:v>-14.83</c:v>
              </c:pt>
              <c:pt idx="383">
                <c:v>-15.15</c:v>
              </c:pt>
              <c:pt idx="384">
                <c:v>-15.47</c:v>
              </c:pt>
              <c:pt idx="385">
                <c:v>-15.82</c:v>
              </c:pt>
              <c:pt idx="386">
                <c:v>-16.29</c:v>
              </c:pt>
              <c:pt idx="387">
                <c:v>-16.739999999999998</c:v>
              </c:pt>
              <c:pt idx="388">
                <c:v>-17.18</c:v>
              </c:pt>
              <c:pt idx="389">
                <c:v>-17.649999999999999</c:v>
              </c:pt>
              <c:pt idx="390">
                <c:v>-18.100000000000001</c:v>
              </c:pt>
              <c:pt idx="391">
                <c:v>-18.64</c:v>
              </c:pt>
              <c:pt idx="392">
                <c:v>-19.079999999999998</c:v>
              </c:pt>
              <c:pt idx="393">
                <c:v>-19.68</c:v>
              </c:pt>
              <c:pt idx="394">
                <c:v>-20.16</c:v>
              </c:pt>
              <c:pt idx="395">
                <c:v>-20.68</c:v>
              </c:pt>
              <c:pt idx="396">
                <c:v>-21.3</c:v>
              </c:pt>
              <c:pt idx="397">
                <c:v>-21.82</c:v>
              </c:pt>
              <c:pt idx="398">
                <c:v>-22.51</c:v>
              </c:pt>
              <c:pt idx="399">
                <c:v>-23.02</c:v>
              </c:pt>
              <c:pt idx="400">
                <c:v>-23.65</c:v>
              </c:pt>
            </c:numLit>
          </c:yVal>
          <c:smooth val="0"/>
          <c:extLst>
            <c:ext xmlns:c16="http://schemas.microsoft.com/office/drawing/2014/chart" uri="{C3380CC4-5D6E-409C-BE32-E72D297353CC}">
              <c16:uniqueId val="{00000001-99DE-4A15-90BE-3440AB188AC0}"/>
            </c:ext>
          </c:extLst>
        </c:ser>
        <c:ser>
          <c:idx val="0"/>
          <c:order val="2"/>
          <c:tx>
            <c:v>Rs(RX-Meter)</c:v>
          </c:tx>
          <c:spPr>
            <a:ln w="19050" cap="rnd">
              <a:noFill/>
              <a:round/>
            </a:ln>
            <a:effectLst/>
          </c:spPr>
          <c:marker>
            <c:symbol val="circle"/>
            <c:size val="5"/>
            <c:spPr>
              <a:solidFill>
                <a:schemeClr val="accent1"/>
              </a:solidFill>
              <a:ln w="9525">
                <a:solidFill>
                  <a:schemeClr val="accent1"/>
                </a:solidFill>
              </a:ln>
              <a:effectLst/>
            </c:spPr>
          </c:marker>
          <c:xVal>
            <c:numLit>
              <c:formatCode>General</c:formatCode>
              <c:ptCount val="6"/>
              <c:pt idx="0">
                <c:v>3.5</c:v>
              </c:pt>
              <c:pt idx="1">
                <c:v>7</c:v>
              </c:pt>
              <c:pt idx="2">
                <c:v>14</c:v>
              </c:pt>
              <c:pt idx="3">
                <c:v>21</c:v>
              </c:pt>
              <c:pt idx="4">
                <c:v>28</c:v>
              </c:pt>
              <c:pt idx="5">
                <c:v>50</c:v>
              </c:pt>
            </c:numLit>
          </c:xVal>
          <c:yVal>
            <c:numLit>
              <c:formatCode>General</c:formatCode>
              <c:ptCount val="6"/>
              <c:pt idx="0">
                <c:v>49.938751932313501</c:v>
              </c:pt>
              <c:pt idx="1">
                <c:v>50.119847575955063</c:v>
              </c:pt>
              <c:pt idx="2">
                <c:v>50.616599578457659</c:v>
              </c:pt>
              <c:pt idx="3">
                <c:v>52.260775396111676</c:v>
              </c:pt>
              <c:pt idx="4">
                <c:v>52.601171275604493</c:v>
              </c:pt>
              <c:pt idx="5">
                <c:v>56.046647548558639</c:v>
              </c:pt>
            </c:numLit>
          </c:yVal>
          <c:smooth val="0"/>
          <c:extLst>
            <c:ext xmlns:c16="http://schemas.microsoft.com/office/drawing/2014/chart" uri="{C3380CC4-5D6E-409C-BE32-E72D297353CC}">
              <c16:uniqueId val="{00000002-99DE-4A15-90BE-3440AB188AC0}"/>
            </c:ext>
          </c:extLst>
        </c:ser>
        <c:ser>
          <c:idx val="1"/>
          <c:order val="3"/>
          <c:tx>
            <c:v>Xs(RX-Meter)</c:v>
          </c:tx>
          <c:spPr>
            <a:ln w="19050" cap="rnd">
              <a:noFill/>
              <a:round/>
            </a:ln>
            <a:effectLst/>
          </c:spPr>
          <c:marker>
            <c:symbol val="circle"/>
            <c:size val="5"/>
            <c:spPr>
              <a:solidFill>
                <a:schemeClr val="accent2"/>
              </a:solidFill>
              <a:ln w="9525">
                <a:solidFill>
                  <a:schemeClr val="accent2"/>
                </a:solidFill>
              </a:ln>
              <a:effectLst/>
            </c:spPr>
          </c:marker>
          <c:xVal>
            <c:numLit>
              <c:formatCode>General</c:formatCode>
              <c:ptCount val="6"/>
              <c:pt idx="0">
                <c:v>3.5</c:v>
              </c:pt>
              <c:pt idx="1">
                <c:v>7</c:v>
              </c:pt>
              <c:pt idx="2">
                <c:v>14</c:v>
              </c:pt>
              <c:pt idx="3">
                <c:v>21</c:v>
              </c:pt>
              <c:pt idx="4">
                <c:v>28</c:v>
              </c:pt>
              <c:pt idx="5">
                <c:v>50</c:v>
              </c:pt>
            </c:numLit>
          </c:xVal>
          <c:yVal>
            <c:numLit>
              <c:formatCode>General</c:formatCode>
              <c:ptCount val="6"/>
              <c:pt idx="0">
                <c:v>1.7489002425894908</c:v>
              </c:pt>
              <c:pt idx="1">
                <c:v>3.0048647279987293</c:v>
              </c:pt>
              <c:pt idx="2">
                <c:v>4.4052724791346254</c:v>
              </c:pt>
              <c:pt idx="3">
                <c:v>1.431750052840647</c:v>
              </c:pt>
              <c:pt idx="4">
                <c:v>7.9410197746915641</c:v>
              </c:pt>
              <c:pt idx="5">
                <c:v>9.330605412545502</c:v>
              </c:pt>
            </c:numLit>
          </c:yVal>
          <c:smooth val="0"/>
          <c:extLst>
            <c:ext xmlns:c16="http://schemas.microsoft.com/office/drawing/2014/chart" uri="{C3380CC4-5D6E-409C-BE32-E72D297353CC}">
              <c16:uniqueId val="{00000003-99DE-4A15-90BE-3440AB188AC0}"/>
            </c:ext>
          </c:extLst>
        </c:ser>
        <c:dLbls>
          <c:showLegendKey val="0"/>
          <c:showVal val="0"/>
          <c:showCatName val="0"/>
          <c:showSerName val="0"/>
          <c:showPercent val="0"/>
          <c:showBubbleSize val="0"/>
        </c:dLbls>
        <c:axId val="407533535"/>
        <c:axId val="407540607"/>
      </c:scatterChart>
      <c:valAx>
        <c:axId val="407533535"/>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title>
          <c:tx>
            <c:rich>
              <a:bodyPr/>
              <a:lstStyle/>
              <a:p>
                <a:pPr>
                  <a:defRPr/>
                </a:pPr>
                <a:r>
                  <a:rPr lang="en-US" altLang="ja-JP"/>
                  <a:t>Frequency [MHz]</a:t>
                </a:r>
                <a:endParaRPr lang="ja-JP" altLang="en-US"/>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7540607"/>
        <c:crosses val="autoZero"/>
        <c:crossBetween val="midCat"/>
        <c:minorUnit val="10"/>
      </c:valAx>
      <c:valAx>
        <c:axId val="407540607"/>
        <c:scaling>
          <c:orientation val="minMax"/>
          <c:min val="0"/>
        </c:scaling>
        <c:delete val="0"/>
        <c:axPos val="l"/>
        <c:majorGridlines>
          <c:spPr>
            <a:ln w="9525" cap="flat" cmpd="sng" algn="ctr">
              <a:solidFill>
                <a:schemeClr val="tx1">
                  <a:lumMod val="15000"/>
                  <a:lumOff val="85000"/>
                </a:schemeClr>
              </a:solidFill>
              <a:round/>
            </a:ln>
            <a:effectLst/>
          </c:spPr>
        </c:majorGridlines>
        <c:minorGridlines/>
        <c:title>
          <c:tx>
            <c:rich>
              <a:bodyPr/>
              <a:lstStyle/>
              <a:p>
                <a:pPr>
                  <a:defRPr/>
                </a:pPr>
                <a:r>
                  <a:rPr lang="en-US" altLang="ja-JP"/>
                  <a:t>Rs and Xs</a:t>
                </a:r>
                <a:endParaRPr lang="ja-JP" altLang="en-US"/>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7533535"/>
        <c:crosses val="autoZero"/>
        <c:crossBetween val="midCat"/>
        <c:minorUnit val="10"/>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v>|Z| RigX</c:v>
          </c:tx>
          <c:spPr>
            <a:ln w="19050">
              <a:solidFill>
                <a:schemeClr val="accent4">
                  <a:lumMod val="75000"/>
                </a:schemeClr>
              </a:solidFill>
            </a:ln>
          </c:spPr>
          <c:marker>
            <c:symbol val="none"/>
          </c:marker>
          <c:xVal>
            <c:numLit>
              <c:formatCode>General</c:formatCode>
              <c:ptCount val="401"/>
              <c:pt idx="0">
                <c:v>3</c:v>
              </c:pt>
              <c:pt idx="1">
                <c:v>3.3424999999999998</c:v>
              </c:pt>
              <c:pt idx="2">
                <c:v>3.6850000000000001</c:v>
              </c:pt>
              <c:pt idx="3">
                <c:v>4.0274999999999999</c:v>
              </c:pt>
              <c:pt idx="4">
                <c:v>4.37</c:v>
              </c:pt>
              <c:pt idx="5">
                <c:v>4.7125000000000004</c:v>
              </c:pt>
              <c:pt idx="6">
                <c:v>5.0549999999999997</c:v>
              </c:pt>
              <c:pt idx="7">
                <c:v>5.3975</c:v>
              </c:pt>
              <c:pt idx="8">
                <c:v>5.74</c:v>
              </c:pt>
              <c:pt idx="9">
                <c:v>6.0824999999999996</c:v>
              </c:pt>
              <c:pt idx="10">
                <c:v>6.4249999999999998</c:v>
              </c:pt>
              <c:pt idx="11">
                <c:v>6.7675000000000001</c:v>
              </c:pt>
              <c:pt idx="12">
                <c:v>7.11</c:v>
              </c:pt>
              <c:pt idx="13">
                <c:v>7.4524999999999997</c:v>
              </c:pt>
              <c:pt idx="14">
                <c:v>7.7949999999999999</c:v>
              </c:pt>
              <c:pt idx="15">
                <c:v>8.1374999999999993</c:v>
              </c:pt>
              <c:pt idx="16">
                <c:v>8.48</c:v>
              </c:pt>
              <c:pt idx="17">
                <c:v>8.8224999999999998</c:v>
              </c:pt>
              <c:pt idx="18">
                <c:v>9.1649999999999991</c:v>
              </c:pt>
              <c:pt idx="19">
                <c:v>9.5075000000000003</c:v>
              </c:pt>
              <c:pt idx="20">
                <c:v>9.85</c:v>
              </c:pt>
              <c:pt idx="21">
                <c:v>10.192500000000001</c:v>
              </c:pt>
              <c:pt idx="22">
                <c:v>10.535</c:v>
              </c:pt>
              <c:pt idx="23">
                <c:v>10.8775</c:v>
              </c:pt>
              <c:pt idx="24">
                <c:v>11.22</c:v>
              </c:pt>
              <c:pt idx="25">
                <c:v>11.5625</c:v>
              </c:pt>
              <c:pt idx="26">
                <c:v>11.904999999999999</c:v>
              </c:pt>
              <c:pt idx="27">
                <c:v>12.2475</c:v>
              </c:pt>
              <c:pt idx="28">
                <c:v>12.59</c:v>
              </c:pt>
              <c:pt idx="29">
                <c:v>12.932499999999999</c:v>
              </c:pt>
              <c:pt idx="30">
                <c:v>13.275</c:v>
              </c:pt>
              <c:pt idx="31">
                <c:v>13.6175</c:v>
              </c:pt>
              <c:pt idx="32">
                <c:v>13.96</c:v>
              </c:pt>
              <c:pt idx="33">
                <c:v>14.3025</c:v>
              </c:pt>
              <c:pt idx="34">
                <c:v>14.645</c:v>
              </c:pt>
              <c:pt idx="35">
                <c:v>14.987500000000001</c:v>
              </c:pt>
              <c:pt idx="36">
                <c:v>15.33</c:v>
              </c:pt>
              <c:pt idx="37">
                <c:v>15.672499999999999</c:v>
              </c:pt>
              <c:pt idx="38">
                <c:v>16.015000000000001</c:v>
              </c:pt>
              <c:pt idx="39">
                <c:v>16.357500000000002</c:v>
              </c:pt>
              <c:pt idx="40">
                <c:v>16.7</c:v>
              </c:pt>
              <c:pt idx="41">
                <c:v>17.0425</c:v>
              </c:pt>
              <c:pt idx="42">
                <c:v>17.385000000000002</c:v>
              </c:pt>
              <c:pt idx="43">
                <c:v>17.727499999999999</c:v>
              </c:pt>
              <c:pt idx="44">
                <c:v>18.07</c:v>
              </c:pt>
              <c:pt idx="45">
                <c:v>18.412500000000001</c:v>
              </c:pt>
              <c:pt idx="46">
                <c:v>18.754999999999999</c:v>
              </c:pt>
              <c:pt idx="47">
                <c:v>19.0975</c:v>
              </c:pt>
              <c:pt idx="48">
                <c:v>19.440000000000001</c:v>
              </c:pt>
              <c:pt idx="49">
                <c:v>19.782499999999999</c:v>
              </c:pt>
              <c:pt idx="50">
                <c:v>20.125</c:v>
              </c:pt>
              <c:pt idx="51">
                <c:v>20.467500000000001</c:v>
              </c:pt>
              <c:pt idx="52">
                <c:v>20.81</c:v>
              </c:pt>
              <c:pt idx="53">
                <c:v>21.1525</c:v>
              </c:pt>
              <c:pt idx="54">
                <c:v>21.495000000000001</c:v>
              </c:pt>
              <c:pt idx="55">
                <c:v>21.837499999999999</c:v>
              </c:pt>
              <c:pt idx="56">
                <c:v>22.18</c:v>
              </c:pt>
              <c:pt idx="57">
                <c:v>22.522500000000001</c:v>
              </c:pt>
              <c:pt idx="58">
                <c:v>22.864999999999998</c:v>
              </c:pt>
              <c:pt idx="59">
                <c:v>23.2075</c:v>
              </c:pt>
              <c:pt idx="60">
                <c:v>23.55</c:v>
              </c:pt>
              <c:pt idx="61">
                <c:v>23.892499999999998</c:v>
              </c:pt>
              <c:pt idx="62">
                <c:v>24.234999999999999</c:v>
              </c:pt>
              <c:pt idx="63">
                <c:v>24.577500000000001</c:v>
              </c:pt>
              <c:pt idx="64">
                <c:v>24.92</c:v>
              </c:pt>
              <c:pt idx="65">
                <c:v>25.262499999999999</c:v>
              </c:pt>
              <c:pt idx="66">
                <c:v>25.605</c:v>
              </c:pt>
              <c:pt idx="67">
                <c:v>25.947500000000002</c:v>
              </c:pt>
              <c:pt idx="68">
                <c:v>26.29</c:v>
              </c:pt>
              <c:pt idx="69">
                <c:v>26.6325</c:v>
              </c:pt>
              <c:pt idx="70">
                <c:v>26.975000000000001</c:v>
              </c:pt>
              <c:pt idx="71">
                <c:v>27.317499999999999</c:v>
              </c:pt>
              <c:pt idx="72">
                <c:v>27.66</c:v>
              </c:pt>
              <c:pt idx="73">
                <c:v>28.002500000000001</c:v>
              </c:pt>
              <c:pt idx="74">
                <c:v>28.344999999999999</c:v>
              </c:pt>
              <c:pt idx="75">
                <c:v>28.6875</c:v>
              </c:pt>
              <c:pt idx="76">
                <c:v>29.03</c:v>
              </c:pt>
              <c:pt idx="77">
                <c:v>29.372499999999999</c:v>
              </c:pt>
              <c:pt idx="78">
                <c:v>29.715</c:v>
              </c:pt>
              <c:pt idx="79">
                <c:v>30.057500000000001</c:v>
              </c:pt>
              <c:pt idx="80">
                <c:v>30.4</c:v>
              </c:pt>
              <c:pt idx="81">
                <c:v>30.7425</c:v>
              </c:pt>
              <c:pt idx="82">
                <c:v>31.085000000000001</c:v>
              </c:pt>
              <c:pt idx="83">
                <c:v>31.427499999999998</c:v>
              </c:pt>
              <c:pt idx="84">
                <c:v>31.77</c:v>
              </c:pt>
              <c:pt idx="85">
                <c:v>32.112499999999997</c:v>
              </c:pt>
              <c:pt idx="86">
                <c:v>32.454999999999998</c:v>
              </c:pt>
              <c:pt idx="87">
                <c:v>32.797499999999999</c:v>
              </c:pt>
              <c:pt idx="88">
                <c:v>33.14</c:v>
              </c:pt>
              <c:pt idx="89">
                <c:v>33.482500000000002</c:v>
              </c:pt>
              <c:pt idx="90">
                <c:v>33.825000000000003</c:v>
              </c:pt>
              <c:pt idx="91">
                <c:v>34.167499999999997</c:v>
              </c:pt>
              <c:pt idx="92">
                <c:v>34.51</c:v>
              </c:pt>
              <c:pt idx="93">
                <c:v>34.852499999999999</c:v>
              </c:pt>
              <c:pt idx="94">
                <c:v>35.195</c:v>
              </c:pt>
              <c:pt idx="95">
                <c:v>35.537500000000001</c:v>
              </c:pt>
              <c:pt idx="96">
                <c:v>35.880000000000003</c:v>
              </c:pt>
              <c:pt idx="97">
                <c:v>36.222499999999997</c:v>
              </c:pt>
              <c:pt idx="98">
                <c:v>36.564999999999998</c:v>
              </c:pt>
              <c:pt idx="99">
                <c:v>36.907499999999999</c:v>
              </c:pt>
              <c:pt idx="100">
                <c:v>37.25</c:v>
              </c:pt>
              <c:pt idx="101">
                <c:v>37.592500000000001</c:v>
              </c:pt>
              <c:pt idx="102">
                <c:v>37.935000000000002</c:v>
              </c:pt>
              <c:pt idx="103">
                <c:v>38.277500000000003</c:v>
              </c:pt>
              <c:pt idx="104">
                <c:v>38.619999999999997</c:v>
              </c:pt>
              <c:pt idx="105">
                <c:v>38.962499999999999</c:v>
              </c:pt>
              <c:pt idx="106">
                <c:v>39.305</c:v>
              </c:pt>
              <c:pt idx="107">
                <c:v>39.647500000000001</c:v>
              </c:pt>
              <c:pt idx="108">
                <c:v>39.99</c:v>
              </c:pt>
              <c:pt idx="109">
                <c:v>40.332500000000003</c:v>
              </c:pt>
              <c:pt idx="110">
                <c:v>40.674999999999997</c:v>
              </c:pt>
              <c:pt idx="111">
                <c:v>41.017499999999998</c:v>
              </c:pt>
              <c:pt idx="112">
                <c:v>41.36</c:v>
              </c:pt>
              <c:pt idx="113">
                <c:v>41.702500000000001</c:v>
              </c:pt>
              <c:pt idx="114">
                <c:v>42.045000000000002</c:v>
              </c:pt>
              <c:pt idx="115">
                <c:v>42.387500000000003</c:v>
              </c:pt>
              <c:pt idx="116">
                <c:v>42.73</c:v>
              </c:pt>
              <c:pt idx="117">
                <c:v>43.072499999999998</c:v>
              </c:pt>
              <c:pt idx="118">
                <c:v>43.414999999999999</c:v>
              </c:pt>
              <c:pt idx="119">
                <c:v>43.7575</c:v>
              </c:pt>
              <c:pt idx="120">
                <c:v>44.1</c:v>
              </c:pt>
              <c:pt idx="121">
                <c:v>44.442500000000003</c:v>
              </c:pt>
              <c:pt idx="122">
                <c:v>44.784999999999997</c:v>
              </c:pt>
              <c:pt idx="123">
                <c:v>45.127499999999998</c:v>
              </c:pt>
              <c:pt idx="124">
                <c:v>45.47</c:v>
              </c:pt>
              <c:pt idx="125">
                <c:v>45.8125</c:v>
              </c:pt>
              <c:pt idx="126">
                <c:v>46.155000000000001</c:v>
              </c:pt>
              <c:pt idx="127">
                <c:v>46.497500000000002</c:v>
              </c:pt>
              <c:pt idx="128">
                <c:v>46.84</c:v>
              </c:pt>
              <c:pt idx="129">
                <c:v>47.182499999999997</c:v>
              </c:pt>
              <c:pt idx="130">
                <c:v>47.524999999999999</c:v>
              </c:pt>
              <c:pt idx="131">
                <c:v>47.8675</c:v>
              </c:pt>
              <c:pt idx="132">
                <c:v>48.21</c:v>
              </c:pt>
              <c:pt idx="133">
                <c:v>48.552500000000002</c:v>
              </c:pt>
              <c:pt idx="134">
                <c:v>48.895000000000003</c:v>
              </c:pt>
              <c:pt idx="135">
                <c:v>49.237499999999997</c:v>
              </c:pt>
              <c:pt idx="136">
                <c:v>49.58</c:v>
              </c:pt>
              <c:pt idx="137">
                <c:v>49.922499999999999</c:v>
              </c:pt>
              <c:pt idx="138">
                <c:v>50.265000000000001</c:v>
              </c:pt>
              <c:pt idx="139">
                <c:v>50.607500000000002</c:v>
              </c:pt>
              <c:pt idx="140">
                <c:v>50.95</c:v>
              </c:pt>
              <c:pt idx="141">
                <c:v>51.292499999999997</c:v>
              </c:pt>
              <c:pt idx="142">
                <c:v>51.634999999999998</c:v>
              </c:pt>
              <c:pt idx="143">
                <c:v>51.977499999999999</c:v>
              </c:pt>
              <c:pt idx="144">
                <c:v>52.32</c:v>
              </c:pt>
              <c:pt idx="145">
                <c:v>52.662500000000001</c:v>
              </c:pt>
              <c:pt idx="146">
                <c:v>53.005000000000003</c:v>
              </c:pt>
              <c:pt idx="147">
                <c:v>53.347499999999997</c:v>
              </c:pt>
              <c:pt idx="148">
                <c:v>53.69</c:v>
              </c:pt>
              <c:pt idx="149">
                <c:v>54.032499999999999</c:v>
              </c:pt>
              <c:pt idx="150">
                <c:v>54.375</c:v>
              </c:pt>
              <c:pt idx="151">
                <c:v>54.717500000000001</c:v>
              </c:pt>
              <c:pt idx="152">
                <c:v>55.06</c:v>
              </c:pt>
              <c:pt idx="153">
                <c:v>55.402500000000003</c:v>
              </c:pt>
              <c:pt idx="154">
                <c:v>55.744999999999997</c:v>
              </c:pt>
              <c:pt idx="155">
                <c:v>56.087499999999999</c:v>
              </c:pt>
              <c:pt idx="156">
                <c:v>56.43</c:v>
              </c:pt>
              <c:pt idx="157">
                <c:v>56.772500000000001</c:v>
              </c:pt>
              <c:pt idx="158">
                <c:v>57.115000000000002</c:v>
              </c:pt>
              <c:pt idx="159">
                <c:v>57.457500000000003</c:v>
              </c:pt>
              <c:pt idx="160">
                <c:v>57.8</c:v>
              </c:pt>
              <c:pt idx="161">
                <c:v>58.142499999999998</c:v>
              </c:pt>
              <c:pt idx="162">
                <c:v>58.484999999999999</c:v>
              </c:pt>
              <c:pt idx="163">
                <c:v>58.827500000000001</c:v>
              </c:pt>
              <c:pt idx="164">
                <c:v>59.17</c:v>
              </c:pt>
              <c:pt idx="165">
                <c:v>59.512500000000003</c:v>
              </c:pt>
              <c:pt idx="166">
                <c:v>59.854999999999997</c:v>
              </c:pt>
              <c:pt idx="167">
                <c:v>60.197499999999998</c:v>
              </c:pt>
              <c:pt idx="168">
                <c:v>60.54</c:v>
              </c:pt>
              <c:pt idx="169">
                <c:v>60.8825</c:v>
              </c:pt>
              <c:pt idx="170">
                <c:v>61.225000000000001</c:v>
              </c:pt>
              <c:pt idx="171">
                <c:v>61.567500000000003</c:v>
              </c:pt>
              <c:pt idx="172">
                <c:v>61.91</c:v>
              </c:pt>
              <c:pt idx="173">
                <c:v>62.252499999999998</c:v>
              </c:pt>
              <c:pt idx="174">
                <c:v>62.594999999999999</c:v>
              </c:pt>
              <c:pt idx="175">
                <c:v>62.9375</c:v>
              </c:pt>
              <c:pt idx="176">
                <c:v>63.28</c:v>
              </c:pt>
              <c:pt idx="177">
                <c:v>63.622500000000002</c:v>
              </c:pt>
              <c:pt idx="178">
                <c:v>63.965000000000003</c:v>
              </c:pt>
              <c:pt idx="179">
                <c:v>64.307500000000005</c:v>
              </c:pt>
              <c:pt idx="180">
                <c:v>64.650000000000006</c:v>
              </c:pt>
              <c:pt idx="181">
                <c:v>64.992500000000007</c:v>
              </c:pt>
              <c:pt idx="182">
                <c:v>65.334999999999994</c:v>
              </c:pt>
              <c:pt idx="183">
                <c:v>65.677499999999995</c:v>
              </c:pt>
              <c:pt idx="184">
                <c:v>66.02</c:v>
              </c:pt>
              <c:pt idx="185">
                <c:v>66.362499999999997</c:v>
              </c:pt>
              <c:pt idx="186">
                <c:v>66.704999999999998</c:v>
              </c:pt>
              <c:pt idx="187">
                <c:v>67.047499999999999</c:v>
              </c:pt>
              <c:pt idx="188">
                <c:v>67.39</c:v>
              </c:pt>
              <c:pt idx="189">
                <c:v>67.732500000000002</c:v>
              </c:pt>
              <c:pt idx="190">
                <c:v>68.075000000000003</c:v>
              </c:pt>
              <c:pt idx="191">
                <c:v>68.417500000000004</c:v>
              </c:pt>
              <c:pt idx="192">
                <c:v>68.760000000000005</c:v>
              </c:pt>
              <c:pt idx="193">
                <c:v>69.102500000000006</c:v>
              </c:pt>
              <c:pt idx="194">
                <c:v>69.444999999999993</c:v>
              </c:pt>
              <c:pt idx="195">
                <c:v>69.787499999999994</c:v>
              </c:pt>
              <c:pt idx="196">
                <c:v>70.13</c:v>
              </c:pt>
              <c:pt idx="197">
                <c:v>70.472499999999997</c:v>
              </c:pt>
              <c:pt idx="198">
                <c:v>70.814999999999998</c:v>
              </c:pt>
              <c:pt idx="199">
                <c:v>71.157499999999999</c:v>
              </c:pt>
              <c:pt idx="200">
                <c:v>71.5</c:v>
              </c:pt>
              <c:pt idx="201">
                <c:v>71.842500000000001</c:v>
              </c:pt>
              <c:pt idx="202">
                <c:v>72.185000000000002</c:v>
              </c:pt>
              <c:pt idx="203">
                <c:v>72.527500000000003</c:v>
              </c:pt>
              <c:pt idx="204">
                <c:v>72.87</c:v>
              </c:pt>
              <c:pt idx="205">
                <c:v>73.212500000000006</c:v>
              </c:pt>
              <c:pt idx="206">
                <c:v>73.555000000000007</c:v>
              </c:pt>
              <c:pt idx="207">
                <c:v>73.897499999999994</c:v>
              </c:pt>
              <c:pt idx="208">
                <c:v>74.239999999999995</c:v>
              </c:pt>
              <c:pt idx="209">
                <c:v>74.582499999999996</c:v>
              </c:pt>
              <c:pt idx="210">
                <c:v>74.924999999999997</c:v>
              </c:pt>
              <c:pt idx="211">
                <c:v>75.267499999999998</c:v>
              </c:pt>
              <c:pt idx="212">
                <c:v>75.61</c:v>
              </c:pt>
              <c:pt idx="213">
                <c:v>75.952500000000001</c:v>
              </c:pt>
              <c:pt idx="214">
                <c:v>76.295000000000002</c:v>
              </c:pt>
              <c:pt idx="215">
                <c:v>76.637500000000003</c:v>
              </c:pt>
              <c:pt idx="216">
                <c:v>76.98</c:v>
              </c:pt>
              <c:pt idx="217">
                <c:v>77.322500000000005</c:v>
              </c:pt>
              <c:pt idx="218">
                <c:v>77.665000000000006</c:v>
              </c:pt>
              <c:pt idx="219">
                <c:v>78.007499999999993</c:v>
              </c:pt>
              <c:pt idx="220">
                <c:v>78.349999999999994</c:v>
              </c:pt>
              <c:pt idx="221">
                <c:v>78.692499999999995</c:v>
              </c:pt>
              <c:pt idx="222">
                <c:v>79.034999999999997</c:v>
              </c:pt>
              <c:pt idx="223">
                <c:v>79.377499999999998</c:v>
              </c:pt>
              <c:pt idx="224">
                <c:v>79.72</c:v>
              </c:pt>
              <c:pt idx="225">
                <c:v>80.0625</c:v>
              </c:pt>
              <c:pt idx="226">
                <c:v>80.405000000000001</c:v>
              </c:pt>
              <c:pt idx="227">
                <c:v>80.747500000000002</c:v>
              </c:pt>
              <c:pt idx="228">
                <c:v>81.09</c:v>
              </c:pt>
              <c:pt idx="229">
                <c:v>81.432500000000005</c:v>
              </c:pt>
              <c:pt idx="230">
                <c:v>81.775000000000006</c:v>
              </c:pt>
              <c:pt idx="231">
                <c:v>82.117500000000007</c:v>
              </c:pt>
              <c:pt idx="232">
                <c:v>82.46</c:v>
              </c:pt>
              <c:pt idx="233">
                <c:v>82.802499999999995</c:v>
              </c:pt>
              <c:pt idx="234">
                <c:v>83.144999999999996</c:v>
              </c:pt>
              <c:pt idx="235">
                <c:v>83.487499999999997</c:v>
              </c:pt>
              <c:pt idx="236">
                <c:v>83.83</c:v>
              </c:pt>
              <c:pt idx="237">
                <c:v>84.172499999999999</c:v>
              </c:pt>
              <c:pt idx="238">
                <c:v>84.515000000000001</c:v>
              </c:pt>
              <c:pt idx="239">
                <c:v>84.857500000000002</c:v>
              </c:pt>
              <c:pt idx="240">
                <c:v>85.2</c:v>
              </c:pt>
              <c:pt idx="241">
                <c:v>85.542500000000004</c:v>
              </c:pt>
              <c:pt idx="242">
                <c:v>85.885000000000005</c:v>
              </c:pt>
              <c:pt idx="243">
                <c:v>86.227500000000006</c:v>
              </c:pt>
              <c:pt idx="244">
                <c:v>86.57</c:v>
              </c:pt>
              <c:pt idx="245">
                <c:v>86.912499999999994</c:v>
              </c:pt>
              <c:pt idx="246">
                <c:v>87.254999999999995</c:v>
              </c:pt>
              <c:pt idx="247">
                <c:v>87.597499999999997</c:v>
              </c:pt>
              <c:pt idx="248">
                <c:v>87.94</c:v>
              </c:pt>
              <c:pt idx="249">
                <c:v>88.282499999999999</c:v>
              </c:pt>
              <c:pt idx="250">
                <c:v>88.625</c:v>
              </c:pt>
              <c:pt idx="251">
                <c:v>88.967500000000001</c:v>
              </c:pt>
              <c:pt idx="252">
                <c:v>89.31</c:v>
              </c:pt>
              <c:pt idx="253">
                <c:v>89.652500000000003</c:v>
              </c:pt>
              <c:pt idx="254">
                <c:v>89.995000000000005</c:v>
              </c:pt>
              <c:pt idx="255">
                <c:v>90.337500000000006</c:v>
              </c:pt>
              <c:pt idx="256">
                <c:v>90.68</c:v>
              </c:pt>
              <c:pt idx="257">
                <c:v>91.022499999999994</c:v>
              </c:pt>
              <c:pt idx="258">
                <c:v>91.364999999999995</c:v>
              </c:pt>
              <c:pt idx="259">
                <c:v>91.707499999999996</c:v>
              </c:pt>
              <c:pt idx="260">
                <c:v>92.05</c:v>
              </c:pt>
              <c:pt idx="261">
                <c:v>92.392499999999998</c:v>
              </c:pt>
              <c:pt idx="262">
                <c:v>92.734999999999999</c:v>
              </c:pt>
              <c:pt idx="263">
                <c:v>93.077500000000001</c:v>
              </c:pt>
              <c:pt idx="264">
                <c:v>93.42</c:v>
              </c:pt>
              <c:pt idx="265">
                <c:v>93.762500000000003</c:v>
              </c:pt>
              <c:pt idx="266">
                <c:v>94.105000000000004</c:v>
              </c:pt>
              <c:pt idx="267">
                <c:v>94.447500000000005</c:v>
              </c:pt>
              <c:pt idx="268">
                <c:v>94.79</c:v>
              </c:pt>
              <c:pt idx="269">
                <c:v>95.132499999999993</c:v>
              </c:pt>
              <c:pt idx="270">
                <c:v>95.474999999999994</c:v>
              </c:pt>
              <c:pt idx="271">
                <c:v>95.817499999999995</c:v>
              </c:pt>
              <c:pt idx="272">
                <c:v>96.16</c:v>
              </c:pt>
              <c:pt idx="273">
                <c:v>96.502499999999998</c:v>
              </c:pt>
              <c:pt idx="274">
                <c:v>96.844999999999999</c:v>
              </c:pt>
              <c:pt idx="275">
                <c:v>97.1875</c:v>
              </c:pt>
              <c:pt idx="276">
                <c:v>97.53</c:v>
              </c:pt>
              <c:pt idx="277">
                <c:v>97.872500000000002</c:v>
              </c:pt>
              <c:pt idx="278">
                <c:v>98.215000000000003</c:v>
              </c:pt>
              <c:pt idx="279">
                <c:v>98.557500000000005</c:v>
              </c:pt>
              <c:pt idx="280">
                <c:v>98.9</c:v>
              </c:pt>
              <c:pt idx="281">
                <c:v>99.242500000000007</c:v>
              </c:pt>
              <c:pt idx="282">
                <c:v>99.584999999999994</c:v>
              </c:pt>
              <c:pt idx="283">
                <c:v>99.927499999999995</c:v>
              </c:pt>
              <c:pt idx="284">
                <c:v>100.27</c:v>
              </c:pt>
              <c:pt idx="285">
                <c:v>100.6125</c:v>
              </c:pt>
              <c:pt idx="286">
                <c:v>100.955</c:v>
              </c:pt>
              <c:pt idx="287">
                <c:v>101.2975</c:v>
              </c:pt>
              <c:pt idx="288">
                <c:v>101.64</c:v>
              </c:pt>
              <c:pt idx="289">
                <c:v>101.9825</c:v>
              </c:pt>
              <c:pt idx="290">
                <c:v>102.325</c:v>
              </c:pt>
              <c:pt idx="291">
                <c:v>102.6675</c:v>
              </c:pt>
              <c:pt idx="292">
                <c:v>103.01</c:v>
              </c:pt>
              <c:pt idx="293">
                <c:v>103.35250000000001</c:v>
              </c:pt>
              <c:pt idx="294">
                <c:v>103.69499999999999</c:v>
              </c:pt>
              <c:pt idx="295">
                <c:v>104.03749999999999</c:v>
              </c:pt>
              <c:pt idx="296">
                <c:v>104.38</c:v>
              </c:pt>
              <c:pt idx="297">
                <c:v>104.7225</c:v>
              </c:pt>
              <c:pt idx="298">
                <c:v>105.065</c:v>
              </c:pt>
              <c:pt idx="299">
                <c:v>105.4075</c:v>
              </c:pt>
              <c:pt idx="300">
                <c:v>105.75</c:v>
              </c:pt>
              <c:pt idx="301">
                <c:v>106.0925</c:v>
              </c:pt>
              <c:pt idx="302">
                <c:v>106.435</c:v>
              </c:pt>
              <c:pt idx="303">
                <c:v>106.7775</c:v>
              </c:pt>
              <c:pt idx="304">
                <c:v>107.12</c:v>
              </c:pt>
              <c:pt idx="305">
                <c:v>107.46250000000001</c:v>
              </c:pt>
              <c:pt idx="306">
                <c:v>107.80500000000001</c:v>
              </c:pt>
              <c:pt idx="307">
                <c:v>108.14749999999999</c:v>
              </c:pt>
              <c:pt idx="308">
                <c:v>108.49</c:v>
              </c:pt>
              <c:pt idx="309">
                <c:v>108.8325</c:v>
              </c:pt>
              <c:pt idx="310">
                <c:v>109.175</c:v>
              </c:pt>
              <c:pt idx="311">
                <c:v>109.5175</c:v>
              </c:pt>
              <c:pt idx="312">
                <c:v>109.86</c:v>
              </c:pt>
              <c:pt idx="313">
                <c:v>110.2025</c:v>
              </c:pt>
              <c:pt idx="314">
                <c:v>110.545</c:v>
              </c:pt>
              <c:pt idx="315">
                <c:v>110.8875</c:v>
              </c:pt>
              <c:pt idx="316">
                <c:v>111.23</c:v>
              </c:pt>
              <c:pt idx="317">
                <c:v>111.57250000000001</c:v>
              </c:pt>
              <c:pt idx="318">
                <c:v>111.91500000000001</c:v>
              </c:pt>
              <c:pt idx="319">
                <c:v>112.25749999999999</c:v>
              </c:pt>
              <c:pt idx="320">
                <c:v>112.6</c:v>
              </c:pt>
              <c:pt idx="321">
                <c:v>112.9425</c:v>
              </c:pt>
              <c:pt idx="322">
                <c:v>113.285</c:v>
              </c:pt>
              <c:pt idx="323">
                <c:v>113.6275</c:v>
              </c:pt>
              <c:pt idx="324">
                <c:v>113.97</c:v>
              </c:pt>
              <c:pt idx="325">
                <c:v>114.3125</c:v>
              </c:pt>
              <c:pt idx="326">
                <c:v>114.655</c:v>
              </c:pt>
              <c:pt idx="327">
                <c:v>114.9975</c:v>
              </c:pt>
              <c:pt idx="328">
                <c:v>115.34</c:v>
              </c:pt>
              <c:pt idx="329">
                <c:v>115.6825</c:v>
              </c:pt>
              <c:pt idx="330">
                <c:v>116.02500000000001</c:v>
              </c:pt>
              <c:pt idx="331">
                <c:v>116.36750000000001</c:v>
              </c:pt>
              <c:pt idx="332">
                <c:v>116.71</c:v>
              </c:pt>
              <c:pt idx="333">
                <c:v>117.05249999999999</c:v>
              </c:pt>
              <c:pt idx="334">
                <c:v>117.395</c:v>
              </c:pt>
              <c:pt idx="335">
                <c:v>117.7375</c:v>
              </c:pt>
              <c:pt idx="336">
                <c:v>118.08</c:v>
              </c:pt>
              <c:pt idx="337">
                <c:v>118.4225</c:v>
              </c:pt>
              <c:pt idx="338">
                <c:v>118.765</c:v>
              </c:pt>
              <c:pt idx="339">
                <c:v>119.1075</c:v>
              </c:pt>
              <c:pt idx="340">
                <c:v>119.45</c:v>
              </c:pt>
              <c:pt idx="341">
                <c:v>119.7925</c:v>
              </c:pt>
              <c:pt idx="342">
                <c:v>120.13500000000001</c:v>
              </c:pt>
              <c:pt idx="343">
                <c:v>120.47750000000001</c:v>
              </c:pt>
              <c:pt idx="344">
                <c:v>120.82</c:v>
              </c:pt>
              <c:pt idx="345">
                <c:v>121.16249999999999</c:v>
              </c:pt>
              <c:pt idx="346">
                <c:v>121.505</c:v>
              </c:pt>
              <c:pt idx="347">
                <c:v>121.8475</c:v>
              </c:pt>
              <c:pt idx="348">
                <c:v>122.19</c:v>
              </c:pt>
              <c:pt idx="349">
                <c:v>122.5325</c:v>
              </c:pt>
              <c:pt idx="350">
                <c:v>122.875</c:v>
              </c:pt>
              <c:pt idx="351">
                <c:v>123.2175</c:v>
              </c:pt>
              <c:pt idx="352">
                <c:v>123.56</c:v>
              </c:pt>
              <c:pt idx="353">
                <c:v>123.9025</c:v>
              </c:pt>
              <c:pt idx="354">
                <c:v>124.245</c:v>
              </c:pt>
              <c:pt idx="355">
                <c:v>124.58750000000001</c:v>
              </c:pt>
              <c:pt idx="356">
                <c:v>124.93</c:v>
              </c:pt>
              <c:pt idx="357">
                <c:v>125.27249999999999</c:v>
              </c:pt>
              <c:pt idx="358">
                <c:v>125.61499999999999</c:v>
              </c:pt>
              <c:pt idx="359">
                <c:v>125.9575</c:v>
              </c:pt>
              <c:pt idx="360">
                <c:v>126.3</c:v>
              </c:pt>
              <c:pt idx="361">
                <c:v>126.6425</c:v>
              </c:pt>
              <c:pt idx="362">
                <c:v>126.985</c:v>
              </c:pt>
              <c:pt idx="363">
                <c:v>127.3275</c:v>
              </c:pt>
              <c:pt idx="364">
                <c:v>127.67</c:v>
              </c:pt>
              <c:pt idx="365">
                <c:v>128.01249999999999</c:v>
              </c:pt>
              <c:pt idx="366">
                <c:v>128.35499999999999</c:v>
              </c:pt>
              <c:pt idx="367">
                <c:v>128.69749999999999</c:v>
              </c:pt>
              <c:pt idx="368">
                <c:v>129.04</c:v>
              </c:pt>
              <c:pt idx="369">
                <c:v>129.38249999999999</c:v>
              </c:pt>
              <c:pt idx="370">
                <c:v>129.72499999999999</c:v>
              </c:pt>
              <c:pt idx="371">
                <c:v>130.0675</c:v>
              </c:pt>
              <c:pt idx="372">
                <c:v>130.41</c:v>
              </c:pt>
              <c:pt idx="373">
                <c:v>130.7525</c:v>
              </c:pt>
              <c:pt idx="374">
                <c:v>131.095</c:v>
              </c:pt>
              <c:pt idx="375">
                <c:v>131.4375</c:v>
              </c:pt>
              <c:pt idx="376">
                <c:v>131.78</c:v>
              </c:pt>
              <c:pt idx="377">
                <c:v>132.1225</c:v>
              </c:pt>
              <c:pt idx="378">
                <c:v>132.465</c:v>
              </c:pt>
              <c:pt idx="379">
                <c:v>132.8075</c:v>
              </c:pt>
              <c:pt idx="380">
                <c:v>133.15</c:v>
              </c:pt>
              <c:pt idx="381">
                <c:v>133.49250000000001</c:v>
              </c:pt>
              <c:pt idx="382">
                <c:v>133.83500000000001</c:v>
              </c:pt>
              <c:pt idx="383">
                <c:v>134.17750000000001</c:v>
              </c:pt>
              <c:pt idx="384">
                <c:v>134.52000000000001</c:v>
              </c:pt>
              <c:pt idx="385">
                <c:v>134.86250000000001</c:v>
              </c:pt>
              <c:pt idx="386">
                <c:v>135.20500000000001</c:v>
              </c:pt>
              <c:pt idx="387">
                <c:v>135.54750000000001</c:v>
              </c:pt>
              <c:pt idx="388">
                <c:v>135.88999999999999</c:v>
              </c:pt>
              <c:pt idx="389">
                <c:v>136.23249999999999</c:v>
              </c:pt>
              <c:pt idx="390">
                <c:v>136.57499999999999</c:v>
              </c:pt>
              <c:pt idx="391">
                <c:v>136.91749999999999</c:v>
              </c:pt>
              <c:pt idx="392">
                <c:v>137.26</c:v>
              </c:pt>
              <c:pt idx="393">
                <c:v>137.60249999999999</c:v>
              </c:pt>
              <c:pt idx="394">
                <c:v>137.94499999999999</c:v>
              </c:pt>
              <c:pt idx="395">
                <c:v>138.28749999999999</c:v>
              </c:pt>
              <c:pt idx="396">
                <c:v>138.63</c:v>
              </c:pt>
              <c:pt idx="397">
                <c:v>138.9725</c:v>
              </c:pt>
              <c:pt idx="398">
                <c:v>139.315</c:v>
              </c:pt>
              <c:pt idx="399">
                <c:v>139.6575</c:v>
              </c:pt>
              <c:pt idx="400">
                <c:v>140</c:v>
              </c:pt>
            </c:numLit>
          </c:xVal>
          <c:yVal>
            <c:numLit>
              <c:formatCode>General</c:formatCode>
              <c:ptCount val="401"/>
              <c:pt idx="0">
                <c:v>50.152736714959033</c:v>
              </c:pt>
              <c:pt idx="1">
                <c:v>50.143347514899716</c:v>
              </c:pt>
              <c:pt idx="2">
                <c:v>50.11275486340778</c:v>
              </c:pt>
              <c:pt idx="3">
                <c:v>50.131851152735223</c:v>
              </c:pt>
              <c:pt idx="4">
                <c:v>50.18332890512545</c:v>
              </c:pt>
              <c:pt idx="5">
                <c:v>50.183634782665948</c:v>
              </c:pt>
              <c:pt idx="6">
                <c:v>50.204868289838188</c:v>
              </c:pt>
              <c:pt idx="7">
                <c:v>50.216461444430749</c:v>
              </c:pt>
              <c:pt idx="8">
                <c:v>50.298064575090763</c:v>
              </c:pt>
              <c:pt idx="9">
                <c:v>50.309069758841702</c:v>
              </c:pt>
              <c:pt idx="10">
                <c:v>50.340427093937137</c:v>
              </c:pt>
              <c:pt idx="11">
                <c:v>50.331839823316606</c:v>
              </c:pt>
              <c:pt idx="12">
                <c:v>50.453928489266325</c:v>
              </c:pt>
              <c:pt idx="13">
                <c:v>50.415814979032127</c:v>
              </c:pt>
              <c:pt idx="14">
                <c:v>50.516881336836299</c:v>
              </c:pt>
              <c:pt idx="15">
                <c:v>50.488058984278652</c:v>
              </c:pt>
              <c:pt idx="16">
                <c:v>50.499224746524575</c:v>
              </c:pt>
              <c:pt idx="17">
                <c:v>50.582783632378316</c:v>
              </c:pt>
              <c:pt idx="18">
                <c:v>50.62233993011386</c:v>
              </c:pt>
              <c:pt idx="19">
                <c:v>50.625250616663614</c:v>
              </c:pt>
              <c:pt idx="20">
                <c:v>50.739468858079306</c:v>
              </c:pt>
              <c:pt idx="21">
                <c:v>50.769439626610023</c:v>
              </c:pt>
              <c:pt idx="22">
                <c:v>50.731710990267217</c:v>
              </c:pt>
              <c:pt idx="23">
                <c:v>50.773950013761983</c:v>
              </c:pt>
              <c:pt idx="24">
                <c:v>50.970368843083719</c:v>
              </c:pt>
              <c:pt idx="25">
                <c:v>50.949906771259158</c:v>
              </c:pt>
              <c:pt idx="26">
                <c:v>50.889977402235104</c:v>
              </c:pt>
              <c:pt idx="27">
                <c:v>51.067253695494529</c:v>
              </c:pt>
              <c:pt idx="28">
                <c:v>51.076728556163424</c:v>
              </c:pt>
              <c:pt idx="29">
                <c:v>51.014273492817679</c:v>
              </c:pt>
              <c:pt idx="30">
                <c:v>51.118216909434544</c:v>
              </c:pt>
              <c:pt idx="31">
                <c:v>51.21334982209229</c:v>
              </c:pt>
              <c:pt idx="32">
                <c:v>51.283784961720599</c:v>
              </c:pt>
              <c:pt idx="33">
                <c:v>51.264351161406502</c:v>
              </c:pt>
              <c:pt idx="34">
                <c:v>51.368567237173359</c:v>
              </c:pt>
              <c:pt idx="35">
                <c:v>51.442939262837619</c:v>
              </c:pt>
              <c:pt idx="36">
                <c:v>51.495142489364952</c:v>
              </c:pt>
              <c:pt idx="37">
                <c:v>51.53797240870076</c:v>
              </c:pt>
              <c:pt idx="38">
                <c:v>51.598454434217309</c:v>
              </c:pt>
              <c:pt idx="39">
                <c:v>51.701228225255925</c:v>
              </c:pt>
              <c:pt idx="40">
                <c:v>51.72060034454357</c:v>
              </c:pt>
              <c:pt idx="41">
                <c:v>51.754130269960093</c:v>
              </c:pt>
              <c:pt idx="42">
                <c:v>51.838245533582636</c:v>
              </c:pt>
              <c:pt idx="43">
                <c:v>51.948037499023968</c:v>
              </c:pt>
              <c:pt idx="44">
                <c:v>51.991054038170837</c:v>
              </c:pt>
              <c:pt idx="45">
                <c:v>52.031600013837746</c:v>
              </c:pt>
              <c:pt idx="46">
                <c:v>52.084013862220715</c:v>
              </c:pt>
              <c:pt idx="47">
                <c:v>52.147072784577276</c:v>
              </c:pt>
              <c:pt idx="48">
                <c:v>52.237528655172802</c:v>
              </c:pt>
              <c:pt idx="49">
                <c:v>52.290003824822961</c:v>
              </c:pt>
              <c:pt idx="50">
                <c:v>52.369835783588243</c:v>
              </c:pt>
              <c:pt idx="51">
                <c:v>52.454899675816748</c:v>
              </c:pt>
              <c:pt idx="52">
                <c:v>52.444921584458491</c:v>
              </c:pt>
              <c:pt idx="53">
                <c:v>52.538721910606085</c:v>
              </c:pt>
              <c:pt idx="54">
                <c:v>52.616537324305177</c:v>
              </c:pt>
              <c:pt idx="55">
                <c:v>52.68838391903855</c:v>
              </c:pt>
              <c:pt idx="56">
                <c:v>52.738271681957876</c:v>
              </c:pt>
              <c:pt idx="57">
                <c:v>52.821457761027389</c:v>
              </c:pt>
              <c:pt idx="58">
                <c:v>52.911928711775381</c:v>
              </c:pt>
              <c:pt idx="59">
                <c:v>52.984493014466032</c:v>
              </c:pt>
              <c:pt idx="60">
                <c:v>53.045037468174158</c:v>
              </c:pt>
              <c:pt idx="61">
                <c:v>53.144802191747786</c:v>
              </c:pt>
              <c:pt idx="62">
                <c:v>53.186080885885922</c:v>
              </c:pt>
              <c:pt idx="63">
                <c:v>53.287913263703615</c:v>
              </c:pt>
              <c:pt idx="64">
                <c:v>53.339180721117195</c:v>
              </c:pt>
              <c:pt idx="65">
                <c:v>53.426888361573141</c:v>
              </c:pt>
              <c:pt idx="66">
                <c:v>53.489512990865791</c:v>
              </c:pt>
              <c:pt idx="67">
                <c:v>53.550063492025856</c:v>
              </c:pt>
              <c:pt idx="68">
                <c:v>53.608530104825661</c:v>
              </c:pt>
              <c:pt idx="69">
                <c:v>53.740298659385957</c:v>
              </c:pt>
              <c:pt idx="70">
                <c:v>53.768147634077927</c:v>
              </c:pt>
              <c:pt idx="71">
                <c:v>53.861400835849039</c:v>
              </c:pt>
              <c:pt idx="72">
                <c:v>53.928456310189333</c:v>
              </c:pt>
              <c:pt idx="73">
                <c:v>53.998289787733093</c:v>
              </c:pt>
              <c:pt idx="74">
                <c:v>54.090842108438281</c:v>
              </c:pt>
              <c:pt idx="75">
                <c:v>54.137958033158213</c:v>
              </c:pt>
              <c:pt idx="76">
                <c:v>54.205742315736252</c:v>
              </c:pt>
              <c:pt idx="77">
                <c:v>54.306191175592495</c:v>
              </c:pt>
              <c:pt idx="78">
                <c:v>54.325464563130986</c:v>
              </c:pt>
              <c:pt idx="79">
                <c:v>54.415257051676235</c:v>
              </c:pt>
              <c:pt idx="80">
                <c:v>54.493050015575378</c:v>
              </c:pt>
              <c:pt idx="81">
                <c:v>54.560888005969986</c:v>
              </c:pt>
              <c:pt idx="82">
                <c:v>54.602132742229031</c:v>
              </c:pt>
              <c:pt idx="83">
                <c:v>54.638726193058346</c:v>
              </c:pt>
              <c:pt idx="84">
                <c:v>54.676672356682431</c:v>
              </c:pt>
              <c:pt idx="85">
                <c:v>54.766480624557211</c:v>
              </c:pt>
              <c:pt idx="86">
                <c:v>54.805096478338577</c:v>
              </c:pt>
              <c:pt idx="87">
                <c:v>54.841798839935947</c:v>
              </c:pt>
              <c:pt idx="88">
                <c:v>54.859220738176731</c:v>
              </c:pt>
              <c:pt idx="89">
                <c:v>54.920365075261472</c:v>
              </c:pt>
              <c:pt idx="90">
                <c:v>54.905993297635547</c:v>
              </c:pt>
              <c:pt idx="91">
                <c:v>54.972169322303444</c:v>
              </c:pt>
              <c:pt idx="92">
                <c:v>54.939800691302118</c:v>
              </c:pt>
              <c:pt idx="93">
                <c:v>54.847565123713558</c:v>
              </c:pt>
              <c:pt idx="94">
                <c:v>54.836987517550597</c:v>
              </c:pt>
              <c:pt idx="95">
                <c:v>54.720201936761889</c:v>
              </c:pt>
              <c:pt idx="96">
                <c:v>54.725099360348352</c:v>
              </c:pt>
              <c:pt idx="97">
                <c:v>54.622249129818883</c:v>
              </c:pt>
              <c:pt idx="98">
                <c:v>54.582177494123485</c:v>
              </c:pt>
              <c:pt idx="99">
                <c:v>54.561720097518922</c:v>
              </c:pt>
              <c:pt idx="100">
                <c:v>54.674121849372213</c:v>
              </c:pt>
              <c:pt idx="101">
                <c:v>55.039331391287817</c:v>
              </c:pt>
              <c:pt idx="102">
                <c:v>55.478039799545911</c:v>
              </c:pt>
              <c:pt idx="103">
                <c:v>55.839842406654412</c:v>
              </c:pt>
              <c:pt idx="104">
                <c:v>56.060693003208584</c:v>
              </c:pt>
              <c:pt idx="105">
                <c:v>56.24948888656678</c:v>
              </c:pt>
              <c:pt idx="106">
                <c:v>56.413420389123722</c:v>
              </c:pt>
              <c:pt idx="107">
                <c:v>56.510775078740522</c:v>
              </c:pt>
              <c:pt idx="108">
                <c:v>56.681066503727685</c:v>
              </c:pt>
              <c:pt idx="109">
                <c:v>56.805479489218285</c:v>
              </c:pt>
              <c:pt idx="110">
                <c:v>56.897912966997303</c:v>
              </c:pt>
              <c:pt idx="111">
                <c:v>57.009797403604232</c:v>
              </c:pt>
              <c:pt idx="112">
                <c:v>57.082019060296041</c:v>
              </c:pt>
              <c:pt idx="113">
                <c:v>57.17708107275152</c:v>
              </c:pt>
              <c:pt idx="114">
                <c:v>57.300879574400952</c:v>
              </c:pt>
              <c:pt idx="115">
                <c:v>57.345640636407573</c:v>
              </c:pt>
              <c:pt idx="116">
                <c:v>57.431688117275471</c:v>
              </c:pt>
              <c:pt idx="117">
                <c:v>57.484223922742494</c:v>
              </c:pt>
              <c:pt idx="118">
                <c:v>57.573460899966747</c:v>
              </c:pt>
              <c:pt idx="119">
                <c:v>57.670902541923169</c:v>
              </c:pt>
              <c:pt idx="120">
                <c:v>57.613442875773366</c:v>
              </c:pt>
              <c:pt idx="121">
                <c:v>57.647775325679305</c:v>
              </c:pt>
              <c:pt idx="122">
                <c:v>57.773767403554352</c:v>
              </c:pt>
              <c:pt idx="123">
                <c:v>57.906832930147367</c:v>
              </c:pt>
              <c:pt idx="124">
                <c:v>57.918787970744006</c:v>
              </c:pt>
              <c:pt idx="125">
                <c:v>58.056018637174908</c:v>
              </c:pt>
              <c:pt idx="126">
                <c:v>58.046031733444103</c:v>
              </c:pt>
              <c:pt idx="127">
                <c:v>58.01808855865557</c:v>
              </c:pt>
              <c:pt idx="128">
                <c:v>58.084191480987329</c:v>
              </c:pt>
              <c:pt idx="129">
                <c:v>58.223569110799104</c:v>
              </c:pt>
              <c:pt idx="130">
                <c:v>58.261671792010915</c:v>
              </c:pt>
              <c:pt idx="131">
                <c:v>58.257157500173314</c:v>
              </c:pt>
              <c:pt idx="132">
                <c:v>58.355304814558203</c:v>
              </c:pt>
              <c:pt idx="133">
                <c:v>58.433077105351899</c:v>
              </c:pt>
              <c:pt idx="134">
                <c:v>58.458876143832939</c:v>
              </c:pt>
              <c:pt idx="135">
                <c:v>58.484850175066697</c:v>
              </c:pt>
              <c:pt idx="136">
                <c:v>58.532877086300829</c:v>
              </c:pt>
              <c:pt idx="137">
                <c:v>58.58399525467685</c:v>
              </c:pt>
              <c:pt idx="138">
                <c:v>58.660150869222967</c:v>
              </c:pt>
              <c:pt idx="139">
                <c:v>58.719741143843606</c:v>
              </c:pt>
              <c:pt idx="140">
                <c:v>58.747188868915252</c:v>
              </c:pt>
              <c:pt idx="141">
                <c:v>58.83642494237732</c:v>
              </c:pt>
              <c:pt idx="142">
                <c:v>58.912613250474642</c:v>
              </c:pt>
              <c:pt idx="143">
                <c:v>58.918426659237937</c:v>
              </c:pt>
              <c:pt idx="144">
                <c:v>59.016849288995431</c:v>
              </c:pt>
              <c:pt idx="145">
                <c:v>59.044191077531075</c:v>
              </c:pt>
              <c:pt idx="146">
                <c:v>59.042781099809318</c:v>
              </c:pt>
              <c:pt idx="147">
                <c:v>59.160047329257608</c:v>
              </c:pt>
              <c:pt idx="148">
                <c:v>59.146808874190334</c:v>
              </c:pt>
              <c:pt idx="149">
                <c:v>59.12541416345428</c:v>
              </c:pt>
              <c:pt idx="150">
                <c:v>59.193411795570626</c:v>
              </c:pt>
              <c:pt idx="151">
                <c:v>59.271946990123411</c:v>
              </c:pt>
              <c:pt idx="152">
                <c:v>59.320386040551021</c:v>
              </c:pt>
              <c:pt idx="153">
                <c:v>59.318943011486645</c:v>
              </c:pt>
              <c:pt idx="154">
                <c:v>59.337928848250172</c:v>
              </c:pt>
              <c:pt idx="155">
                <c:v>59.386669379583836</c:v>
              </c:pt>
              <c:pt idx="156">
                <c:v>59.425385148099799</c:v>
              </c:pt>
              <c:pt idx="157">
                <c:v>59.424362007513388</c:v>
              </c:pt>
              <c:pt idx="158">
                <c:v>59.494236695666586</c:v>
              </c:pt>
              <c:pt idx="159">
                <c:v>59.503025133181254</c:v>
              </c:pt>
              <c:pt idx="160">
                <c:v>59.532359267880523</c:v>
              </c:pt>
              <c:pt idx="161">
                <c:v>59.491701942371762</c:v>
              </c:pt>
              <c:pt idx="162">
                <c:v>59.531088516841351</c:v>
              </c:pt>
              <c:pt idx="163">
                <c:v>59.540755789626992</c:v>
              </c:pt>
              <c:pt idx="164">
                <c:v>59.590483300607659</c:v>
              </c:pt>
              <c:pt idx="165">
                <c:v>59.640188631492443</c:v>
              </c:pt>
              <c:pt idx="166">
                <c:v>59.640053655240791</c:v>
              </c:pt>
              <c:pt idx="167">
                <c:v>59.65</c:v>
              </c:pt>
              <c:pt idx="168">
                <c:v>59.670003351767967</c:v>
              </c:pt>
              <c:pt idx="169">
                <c:v>59.690067850522667</c:v>
              </c:pt>
              <c:pt idx="170">
                <c:v>59.690405426668029</c:v>
              </c:pt>
              <c:pt idx="171">
                <c:v>59.740656173162343</c:v>
              </c:pt>
              <c:pt idx="172">
                <c:v>59.770856610893574</c:v>
              </c:pt>
              <c:pt idx="173">
                <c:v>59.71133979404582</c:v>
              </c:pt>
              <c:pt idx="174">
                <c:v>59.772008498962123</c:v>
              </c:pt>
              <c:pt idx="175">
                <c:v>59.752531327132907</c:v>
              </c:pt>
              <c:pt idx="176">
                <c:v>59.772623332090753</c:v>
              </c:pt>
              <c:pt idx="177">
                <c:v>59.763644467184228</c:v>
              </c:pt>
              <c:pt idx="178">
                <c:v>59.774457755800682</c:v>
              </c:pt>
              <c:pt idx="179">
                <c:v>59.775089293116075</c:v>
              </c:pt>
              <c:pt idx="180">
                <c:v>59.786330377436613</c:v>
              </c:pt>
              <c:pt idx="181">
                <c:v>59.776477815274461</c:v>
              </c:pt>
              <c:pt idx="182">
                <c:v>59.81754424915821</c:v>
              </c:pt>
              <c:pt idx="183">
                <c:v>59.818359221897751</c:v>
              </c:pt>
              <c:pt idx="184">
                <c:v>59.829929801061944</c:v>
              </c:pt>
              <c:pt idx="185">
                <c:v>59.80144647080035</c:v>
              </c:pt>
              <c:pt idx="186">
                <c:v>59.84264198713155</c:v>
              </c:pt>
              <c:pt idx="187">
                <c:v>59.844121682918868</c:v>
              </c:pt>
              <c:pt idx="188">
                <c:v>59.834783362188254</c:v>
              </c:pt>
              <c:pt idx="189">
                <c:v>59.846848705675384</c:v>
              </c:pt>
              <c:pt idx="190">
                <c:v>59.8268543381649</c:v>
              </c:pt>
              <c:pt idx="191">
                <c:v>59.888290174290333</c:v>
              </c:pt>
              <c:pt idx="192">
                <c:v>59.849304924952968</c:v>
              </c:pt>
              <c:pt idx="193">
                <c:v>59.870851839605557</c:v>
              </c:pt>
              <c:pt idx="194">
                <c:v>59.893566432464176</c:v>
              </c:pt>
              <c:pt idx="195">
                <c:v>59.844722407243232</c:v>
              </c:pt>
              <c:pt idx="196">
                <c:v>59.855587876154047</c:v>
              </c:pt>
              <c:pt idx="197">
                <c:v>59.816788613231317</c:v>
              </c:pt>
              <c:pt idx="198">
                <c:v>59.878585487634894</c:v>
              </c:pt>
              <c:pt idx="199">
                <c:v>59.850804505871096</c:v>
              </c:pt>
              <c:pt idx="200">
                <c:v>59.822117147422993</c:v>
              </c:pt>
              <c:pt idx="201">
                <c:v>59.855804229832216</c:v>
              </c:pt>
              <c:pt idx="202">
                <c:v>59.845465158188887</c:v>
              </c:pt>
              <c:pt idx="203">
                <c:v>59.786892376172219</c:v>
              </c:pt>
              <c:pt idx="204">
                <c:v>59.758329963277923</c:v>
              </c:pt>
              <c:pt idx="205">
                <c:v>59.780127969083509</c:v>
              </c:pt>
              <c:pt idx="206">
                <c:v>59.763889598987781</c:v>
              </c:pt>
              <c:pt idx="207">
                <c:v>59.763507259865534</c:v>
              </c:pt>
              <c:pt idx="208">
                <c:v>59.695488941795254</c:v>
              </c:pt>
              <c:pt idx="209">
                <c:v>59.765435663098785</c:v>
              </c:pt>
              <c:pt idx="210">
                <c:v>59.677477326039849</c:v>
              </c:pt>
              <c:pt idx="211">
                <c:v>59.749841840794858</c:v>
              </c:pt>
              <c:pt idx="212">
                <c:v>59.741497302963538</c:v>
              </c:pt>
              <c:pt idx="213">
                <c:v>59.693638689562221</c:v>
              </c:pt>
              <c:pt idx="214">
                <c:v>59.675365939389089</c:v>
              </c:pt>
              <c:pt idx="215">
                <c:v>59.703629705404012</c:v>
              </c:pt>
              <c:pt idx="216">
                <c:v>59.667111543965326</c:v>
              </c:pt>
              <c:pt idx="217">
                <c:v>59.60073573371389</c:v>
              </c:pt>
              <c:pt idx="218">
                <c:v>59.689299711087251</c:v>
              </c:pt>
              <c:pt idx="219">
                <c:v>59.737482370786267</c:v>
              </c:pt>
              <c:pt idx="220">
                <c:v>59.615321856046364</c:v>
              </c:pt>
              <c:pt idx="221">
                <c:v>59.536350240840257</c:v>
              </c:pt>
              <c:pt idx="222">
                <c:v>59.683850411983308</c:v>
              </c:pt>
              <c:pt idx="223">
                <c:v>59.526834285051649</c:v>
              </c:pt>
              <c:pt idx="224">
                <c:v>59.619119416509328</c:v>
              </c:pt>
              <c:pt idx="225">
                <c:v>59.637184708871025</c:v>
              </c:pt>
              <c:pt idx="226">
                <c:v>59.55065406861624</c:v>
              </c:pt>
              <c:pt idx="227">
                <c:v>59.512664198471235</c:v>
              </c:pt>
              <c:pt idx="228">
                <c:v>59.523643201672392</c:v>
              </c:pt>
              <c:pt idx="229">
                <c:v>59.473208253801133</c:v>
              </c:pt>
              <c:pt idx="230">
                <c:v>59.482700846548646</c:v>
              </c:pt>
              <c:pt idx="231">
                <c:v>59.515155212769123</c:v>
              </c:pt>
              <c:pt idx="232">
                <c:v>59.436265865210608</c:v>
              </c:pt>
              <c:pt idx="233">
                <c:v>59.437792691182601</c:v>
              </c:pt>
              <c:pt idx="234">
                <c:v>59.427295075579536</c:v>
              </c:pt>
              <c:pt idx="235">
                <c:v>59.386330076878806</c:v>
              </c:pt>
              <c:pt idx="236">
                <c:v>59.398872043162569</c:v>
              </c:pt>
              <c:pt idx="237">
                <c:v>59.398872043162569</c:v>
              </c:pt>
              <c:pt idx="238">
                <c:v>59.369428159617641</c:v>
              </c:pt>
              <c:pt idx="239">
                <c:v>59.409374681105675</c:v>
              </c:pt>
              <c:pt idx="240">
                <c:v>59.371510002694052</c:v>
              </c:pt>
              <c:pt idx="241">
                <c:v>59.322103806254212</c:v>
              </c:pt>
              <c:pt idx="242">
                <c:v>59.382020848064776</c:v>
              </c:pt>
              <c:pt idx="243">
                <c:v>59.353117020085818</c:v>
              </c:pt>
              <c:pt idx="244">
                <c:v>59.359441540499688</c:v>
              </c:pt>
              <c:pt idx="245">
                <c:v>59.361523733812632</c:v>
              </c:pt>
              <c:pt idx="246">
                <c:v>59.312644520371869</c:v>
              </c:pt>
              <c:pt idx="247">
                <c:v>59.322103806254212</c:v>
              </c:pt>
              <c:pt idx="248">
                <c:v>59.301606217707118</c:v>
              </c:pt>
              <c:pt idx="249">
                <c:v>59.289535332974232</c:v>
              </c:pt>
              <c:pt idx="250">
                <c:v>59.320533544465022</c:v>
              </c:pt>
              <c:pt idx="251">
                <c:v>59.284277848346946</c:v>
              </c:pt>
              <c:pt idx="252">
                <c:v>59.33051997075367</c:v>
              </c:pt>
              <c:pt idx="253">
                <c:v>59.311592458810267</c:v>
              </c:pt>
              <c:pt idx="254">
                <c:v>59.340506401614064</c:v>
              </c:pt>
              <c:pt idx="255">
                <c:v>59.263243245708381</c:v>
              </c:pt>
              <c:pt idx="256">
                <c:v>59.291096296155636</c:v>
              </c:pt>
              <c:pt idx="257">
                <c:v>59.271123660683202</c:v>
              </c:pt>
              <c:pt idx="258">
                <c:v>59.280587885074155</c:v>
              </c:pt>
              <c:pt idx="259">
                <c:v>59.260094498743413</c:v>
              </c:pt>
              <c:pt idx="260">
                <c:v>59.30108262080887</c:v>
              </c:pt>
              <c:pt idx="261">
                <c:v>59.299521920501178</c:v>
              </c:pt>
              <c:pt idx="262">
                <c:v>59.257516822762661</c:v>
              </c:pt>
              <c:pt idx="263">
                <c:v>59.297976356702087</c:v>
              </c:pt>
              <c:pt idx="264">
                <c:v>59.277490668887125</c:v>
              </c:pt>
              <c:pt idx="265">
                <c:v>59.303916396811431</c:v>
              </c:pt>
              <c:pt idx="266">
                <c:v>59.306433040606983</c:v>
              </c:pt>
              <c:pt idx="267">
                <c:v>59.272463252340039</c:v>
              </c:pt>
              <c:pt idx="268">
                <c:v>59.308997631050893</c:v>
              </c:pt>
              <c:pt idx="269">
                <c:v>59.331405680297173</c:v>
              </c:pt>
              <c:pt idx="270">
                <c:v>59.33993006399654</c:v>
              </c:pt>
              <c:pt idx="271">
                <c:v>59.319468979416868</c:v>
              </c:pt>
              <c:pt idx="272">
                <c:v>59.338962747928115</c:v>
              </c:pt>
              <c:pt idx="273">
                <c:v>59.306607557674383</c:v>
              </c:pt>
              <c:pt idx="274">
                <c:v>59.356078879926024</c:v>
              </c:pt>
              <c:pt idx="275">
                <c:v>59.354205411242766</c:v>
              </c:pt>
              <c:pt idx="276">
                <c:v>59.381414600866492</c:v>
              </c:pt>
              <c:pt idx="277">
                <c:v>59.369619335144812</c:v>
              </c:pt>
              <c:pt idx="278">
                <c:v>59.41092997083954</c:v>
              </c:pt>
              <c:pt idx="279">
                <c:v>59.346107707245636</c:v>
              </c:pt>
              <c:pt idx="280">
                <c:v>59.392219187364944</c:v>
              </c:pt>
              <c:pt idx="281">
                <c:v>59.355232288316422</c:v>
              </c:pt>
              <c:pt idx="282">
                <c:v>59.363511520124888</c:v>
              </c:pt>
              <c:pt idx="283">
                <c:v>59.411366757549011</c:v>
              </c:pt>
              <c:pt idx="284">
                <c:v>59.427277406928212</c:v>
              </c:pt>
              <c:pt idx="285">
                <c:v>59.357733278823915</c:v>
              </c:pt>
              <c:pt idx="286">
                <c:v>59.374952631560049</c:v>
              </c:pt>
              <c:pt idx="287">
                <c:v>59.391132334718122</c:v>
              </c:pt>
              <c:pt idx="288">
                <c:v>59.380767930366147</c:v>
              </c:pt>
              <c:pt idx="289">
                <c:v>59.418189975797816</c:v>
              </c:pt>
              <c:pt idx="290">
                <c:v>59.406075446876642</c:v>
              </c:pt>
              <c:pt idx="291">
                <c:v>59.431998956790942</c:v>
              </c:pt>
              <c:pt idx="292">
                <c:v>59.441340832790772</c:v>
              </c:pt>
              <c:pt idx="293">
                <c:v>59.44879225013743</c:v>
              </c:pt>
              <c:pt idx="294">
                <c:v>59.466050818933653</c:v>
              </c:pt>
              <c:pt idx="295">
                <c:v>59.462071945064274</c:v>
              </c:pt>
              <c:pt idx="296">
                <c:v>59.450209419311555</c:v>
              </c:pt>
              <c:pt idx="297">
                <c:v>59.43744610933414</c:v>
              </c:pt>
              <c:pt idx="298">
                <c:v>59.445788749077927</c:v>
              </c:pt>
              <c:pt idx="299">
                <c:v>59.521500317112299</c:v>
              </c:pt>
              <c:pt idx="300">
                <c:v>59.56979100181568</c:v>
              </c:pt>
              <c:pt idx="301">
                <c:v>59.567260302955013</c:v>
              </c:pt>
              <c:pt idx="302">
                <c:v>59.615367985109344</c:v>
              </c:pt>
              <c:pt idx="303">
                <c:v>59.643763295083922</c:v>
              </c:pt>
              <c:pt idx="304">
                <c:v>59.701772168001852</c:v>
              </c:pt>
              <c:pt idx="305">
                <c:v>59.780856467601737</c:v>
              </c:pt>
              <c:pt idx="306">
                <c:v>59.830141233328206</c:v>
              </c:pt>
              <c:pt idx="307">
                <c:v>59.900000834724537</c:v>
              </c:pt>
              <c:pt idx="308">
                <c:v>59.99040339921045</c:v>
              </c:pt>
              <c:pt idx="309">
                <c:v>60.011079810315024</c:v>
              </c:pt>
              <c:pt idx="310">
                <c:v>60.112994435479585</c:v>
              </c:pt>
              <c:pt idx="311">
                <c:v>60.185862127247127</c:v>
              </c:pt>
              <c:pt idx="312">
                <c:v>60.290403879887883</c:v>
              </c:pt>
              <c:pt idx="313">
                <c:v>60.48551727479893</c:v>
              </c:pt>
              <c:pt idx="314">
                <c:v>60.642451302697182</c:v>
              </c:pt>
              <c:pt idx="315">
                <c:v>60.791927918104392</c:v>
              </c:pt>
              <c:pt idx="316">
                <c:v>61.033352357543002</c:v>
              </c:pt>
              <c:pt idx="317">
                <c:v>61.358556045591556</c:v>
              </c:pt>
              <c:pt idx="318">
                <c:v>61.606886790358104</c:v>
              </c:pt>
              <c:pt idx="319">
                <c:v>61.980097612056078</c:v>
              </c:pt>
              <c:pt idx="320">
                <c:v>62.505284576586</c:v>
              </c:pt>
              <c:pt idx="321">
                <c:v>62.874297610390855</c:v>
              </c:pt>
              <c:pt idx="322">
                <c:v>63.221908386254839</c:v>
              </c:pt>
              <c:pt idx="323">
                <c:v>63.700113814654991</c:v>
              </c:pt>
              <c:pt idx="324">
                <c:v>64.096187874162993</c:v>
              </c:pt>
              <c:pt idx="325">
                <c:v>64.513617942260836</c:v>
              </c:pt>
              <c:pt idx="326">
                <c:v>64.909285930442948</c:v>
              </c:pt>
              <c:pt idx="327">
                <c:v>65.334307220632567</c:v>
              </c:pt>
              <c:pt idx="328">
                <c:v>65.694304167104178</c:v>
              </c:pt>
              <c:pt idx="329">
                <c:v>66.142250490892735</c:v>
              </c:pt>
              <c:pt idx="330">
                <c:v>66.519095754527513</c:v>
              </c:pt>
              <c:pt idx="331">
                <c:v>66.981675852429973</c:v>
              </c:pt>
              <c:pt idx="332">
                <c:v>67.436359628912356</c:v>
              </c:pt>
              <c:pt idx="333">
                <c:v>67.986099314492236</c:v>
              </c:pt>
              <c:pt idx="334">
                <c:v>68.597376043111154</c:v>
              </c:pt>
              <c:pt idx="335">
                <c:v>69.142661938921606</c:v>
              </c:pt>
              <c:pt idx="336">
                <c:v>69.761619820643503</c:v>
              </c:pt>
              <c:pt idx="337">
                <c:v>70.372137952459568</c:v>
              </c:pt>
              <c:pt idx="338">
                <c:v>71.050954251156952</c:v>
              </c:pt>
              <c:pt idx="339">
                <c:v>71.666246587916135</c:v>
              </c:pt>
              <c:pt idx="340">
                <c:v>72.32861121299095</c:v>
              </c:pt>
              <c:pt idx="341">
                <c:v>72.938519315927991</c:v>
              </c:pt>
              <c:pt idx="342">
                <c:v>73.662487739690135</c:v>
              </c:pt>
              <c:pt idx="343">
                <c:v>74.330648456743617</c:v>
              </c:pt>
              <c:pt idx="344">
                <c:v>74.924656822704236</c:v>
              </c:pt>
              <c:pt idx="345">
                <c:v>75.54077905343577</c:v>
              </c:pt>
              <c:pt idx="346">
                <c:v>76.219842560845009</c:v>
              </c:pt>
              <c:pt idx="347">
                <c:v>76.890613861511085</c:v>
              </c:pt>
              <c:pt idx="348">
                <c:v>77.546466715125078</c:v>
              </c:pt>
              <c:pt idx="349">
                <c:v>78.18663312868766</c:v>
              </c:pt>
              <c:pt idx="350">
                <c:v>78.952352719852499</c:v>
              </c:pt>
              <c:pt idx="351">
                <c:v>79.527118645151489</c:v>
              </c:pt>
              <c:pt idx="352">
                <c:v>79.976252100232855</c:v>
              </c:pt>
              <c:pt idx="353">
                <c:v>80.50067639467386</c:v>
              </c:pt>
              <c:pt idx="354">
                <c:v>80.92051964736757</c:v>
              </c:pt>
              <c:pt idx="355">
                <c:v>81.3148707187068</c:v>
              </c:pt>
              <c:pt idx="356">
                <c:v>81.625879474588203</c:v>
              </c:pt>
              <c:pt idx="357">
                <c:v>81.937172272418579</c:v>
              </c:pt>
              <c:pt idx="358">
                <c:v>82.23939810091025</c:v>
              </c:pt>
              <c:pt idx="359">
                <c:v>82.421818106615433</c:v>
              </c:pt>
              <c:pt idx="360">
                <c:v>82.713173074184496</c:v>
              </c:pt>
              <c:pt idx="361">
                <c:v>82.911623431217407</c:v>
              </c:pt>
              <c:pt idx="362">
                <c:v>83.060433420492103</c:v>
              </c:pt>
              <c:pt idx="363">
                <c:v>83.252622781507611</c:v>
              </c:pt>
              <c:pt idx="364">
                <c:v>83.488038065342025</c:v>
              </c:pt>
              <c:pt idx="365">
                <c:v>83.645234771623421</c:v>
              </c:pt>
              <c:pt idx="366">
                <c:v>83.836679323551451</c:v>
              </c:pt>
              <c:pt idx="367">
                <c:v>84.014730256068788</c:v>
              </c:pt>
              <c:pt idx="368">
                <c:v>84.155362277159739</c:v>
              </c:pt>
              <c:pt idx="369">
                <c:v>84.362912467505524</c:v>
              </c:pt>
              <c:pt idx="370">
                <c:v>84.552010620682466</c:v>
              </c:pt>
              <c:pt idx="371">
                <c:v>84.718296134896377</c:v>
              </c:pt>
              <c:pt idx="372">
                <c:v>84.901313299618636</c:v>
              </c:pt>
              <c:pt idx="373">
                <c:v>85.017290594325587</c:v>
              </c:pt>
              <c:pt idx="374">
                <c:v>85.184806156966744</c:v>
              </c:pt>
              <c:pt idx="375">
                <c:v>85.376589297066673</c:v>
              </c:pt>
              <c:pt idx="376">
                <c:v>85.436980868942229</c:v>
              </c:pt>
              <c:pt idx="377">
                <c:v>85.499032158264811</c:v>
              </c:pt>
              <c:pt idx="378">
                <c:v>85.657273479839418</c:v>
              </c:pt>
              <c:pt idx="379">
                <c:v>85.693828249180243</c:v>
              </c:pt>
              <c:pt idx="380">
                <c:v>85.734235868758986</c:v>
              </c:pt>
              <c:pt idx="381">
                <c:v>85.707181729421009</c:v>
              </c:pt>
              <c:pt idx="382">
                <c:v>85.821033552387377</c:v>
              </c:pt>
              <c:pt idx="383">
                <c:v>85.975341813801464</c:v>
              </c:pt>
              <c:pt idx="384">
                <c:v>86.1503534525541</c:v>
              </c:pt>
              <c:pt idx="385">
                <c:v>86.400671293688447</c:v>
              </c:pt>
              <c:pt idx="386">
                <c:v>86.654925999622193</c:v>
              </c:pt>
              <c:pt idx="387">
                <c:v>86.819143626276343</c:v>
              </c:pt>
              <c:pt idx="388">
                <c:v>87.071706081826605</c:v>
              </c:pt>
              <c:pt idx="389">
                <c:v>87.25379647900715</c:v>
              </c:pt>
              <c:pt idx="390">
                <c:v>87.492685408552859</c:v>
              </c:pt>
              <c:pt idx="391">
                <c:v>87.664617720035707</c:v>
              </c:pt>
              <c:pt idx="392">
                <c:v>87.944692278727089</c:v>
              </c:pt>
              <c:pt idx="393">
                <c:v>88.135296561593293</c:v>
              </c:pt>
              <c:pt idx="394">
                <c:v>88.409230287340463</c:v>
              </c:pt>
              <c:pt idx="395">
                <c:v>88.636214382158713</c:v>
              </c:pt>
              <c:pt idx="396">
                <c:v>88.841164445317801</c:v>
              </c:pt>
              <c:pt idx="397">
                <c:v>89.102999388348309</c:v>
              </c:pt>
              <c:pt idx="398">
                <c:v>89.361571718496535</c:v>
              </c:pt>
              <c:pt idx="399">
                <c:v>89.520391531762201</c:v>
              </c:pt>
              <c:pt idx="400">
                <c:v>89.723046091848659</c:v>
              </c:pt>
            </c:numLit>
          </c:yVal>
          <c:smooth val="0"/>
          <c:extLst>
            <c:ext xmlns:c16="http://schemas.microsoft.com/office/drawing/2014/chart" uri="{C3380CC4-5D6E-409C-BE32-E72D297353CC}">
              <c16:uniqueId val="{00000000-0274-466D-942E-8CDCD8F483BA}"/>
            </c:ext>
          </c:extLst>
        </c:ser>
        <c:ser>
          <c:idx val="0"/>
          <c:order val="1"/>
          <c:tx>
            <c:v>|Z| RX</c:v>
          </c:tx>
          <c:spPr>
            <a:ln w="19050" cap="rnd">
              <a:noFill/>
              <a:round/>
            </a:ln>
            <a:effectLst/>
          </c:spPr>
          <c:marker>
            <c:symbol val="circle"/>
            <c:size val="5"/>
            <c:spPr>
              <a:solidFill>
                <a:schemeClr val="accent1"/>
              </a:solidFill>
              <a:ln w="9525">
                <a:solidFill>
                  <a:schemeClr val="accent1"/>
                </a:solidFill>
              </a:ln>
              <a:effectLst/>
            </c:spPr>
          </c:marker>
          <c:xVal>
            <c:numLit>
              <c:formatCode>General</c:formatCode>
              <c:ptCount val="6"/>
              <c:pt idx="0">
                <c:v>3.5</c:v>
              </c:pt>
              <c:pt idx="1">
                <c:v>7</c:v>
              </c:pt>
              <c:pt idx="2">
                <c:v>14</c:v>
              </c:pt>
              <c:pt idx="3">
                <c:v>21</c:v>
              </c:pt>
              <c:pt idx="4">
                <c:v>28</c:v>
              </c:pt>
              <c:pt idx="5">
                <c:v>50</c:v>
              </c:pt>
            </c:numLit>
          </c:xVal>
          <c:yVal>
            <c:numLit>
              <c:formatCode>General</c:formatCode>
              <c:ptCount val="6"/>
              <c:pt idx="0">
                <c:v>49.969366582093819</c:v>
              </c:pt>
              <c:pt idx="1">
                <c:v>50.209842989901283</c:v>
              </c:pt>
              <c:pt idx="2">
                <c:v>50.807938144559067</c:v>
              </c:pt>
              <c:pt idx="3">
                <c:v>52.280384019406746</c:v>
              </c:pt>
              <c:pt idx="4">
                <c:v>53.197208710866796</c:v>
              </c:pt>
              <c:pt idx="5">
                <c:v>56.818015618261242</c:v>
              </c:pt>
            </c:numLit>
          </c:yVal>
          <c:smooth val="0"/>
          <c:extLst>
            <c:ext xmlns:c16="http://schemas.microsoft.com/office/drawing/2014/chart" uri="{C3380CC4-5D6E-409C-BE32-E72D297353CC}">
              <c16:uniqueId val="{00000001-0274-466D-942E-8CDCD8F483BA}"/>
            </c:ext>
          </c:extLst>
        </c:ser>
        <c:dLbls>
          <c:showLegendKey val="0"/>
          <c:showVal val="0"/>
          <c:showCatName val="0"/>
          <c:showSerName val="0"/>
          <c:showPercent val="0"/>
          <c:showBubbleSize val="0"/>
        </c:dLbls>
        <c:axId val="1806120256"/>
        <c:axId val="1806121088"/>
      </c:scatterChart>
      <c:valAx>
        <c:axId val="1806120256"/>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title>
          <c:tx>
            <c:rich>
              <a:bodyPr/>
              <a:lstStyle/>
              <a:p>
                <a:pPr>
                  <a:defRPr/>
                </a:pPr>
                <a:r>
                  <a:rPr lang="en-US" altLang="ja-JP"/>
                  <a:t>Frequency [MHz]</a:t>
                </a:r>
                <a:endParaRPr lang="ja-JP" altLang="en-US"/>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06121088"/>
        <c:crosses val="autoZero"/>
        <c:crossBetween val="midCat"/>
        <c:majorUnit val="10"/>
        <c:minorUnit val="10"/>
      </c:valAx>
      <c:valAx>
        <c:axId val="1806121088"/>
        <c:scaling>
          <c:orientation val="minMax"/>
        </c:scaling>
        <c:delete val="0"/>
        <c:axPos val="l"/>
        <c:majorGridlines>
          <c:spPr>
            <a:ln w="9525" cap="flat" cmpd="sng" algn="ctr">
              <a:solidFill>
                <a:schemeClr val="tx1">
                  <a:lumMod val="15000"/>
                  <a:lumOff val="85000"/>
                </a:schemeClr>
              </a:solidFill>
              <a:round/>
            </a:ln>
            <a:effectLst/>
          </c:spPr>
        </c:majorGridlines>
        <c:minorGridlines/>
        <c:title>
          <c:tx>
            <c:rich>
              <a:bodyPr/>
              <a:lstStyle/>
              <a:p>
                <a:pPr>
                  <a:defRPr/>
                </a:pPr>
                <a:r>
                  <a:rPr lang="en-US" altLang="ja-JP"/>
                  <a:t>Z</a:t>
                </a:r>
                <a:endParaRPr lang="ja-JP" altLang="en-US"/>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806120256"/>
        <c:crosses val="autoZero"/>
        <c:crossBetween val="midCat"/>
        <c:majorUnit val="10"/>
        <c:minorUnit val="10"/>
      </c:valAx>
    </c:plotArea>
    <c:legend>
      <c:legendPos val="r"/>
      <c:overlay val="0"/>
    </c:legend>
    <c:plotVisOnly val="1"/>
    <c:dispBlanksAs val="gap"/>
    <c:showDLblsOverMax val="0"/>
    <c:extLst/>
  </c:chart>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442912</xdr:colOff>
      <xdr:row>8</xdr:row>
      <xdr:rowOff>76200</xdr:rowOff>
    </xdr:from>
    <xdr:to>
      <xdr:col>17</xdr:col>
      <xdr:colOff>566737</xdr:colOff>
      <xdr:row>19</xdr:row>
      <xdr:rowOff>200025</xdr:rowOff>
    </xdr:to>
    <xdr:graphicFrame macro="">
      <xdr:nvGraphicFramePr>
        <xdr:cNvPr id="2" name="グラフ 1">
          <a:extLst>
            <a:ext uri="{FF2B5EF4-FFF2-40B4-BE49-F238E27FC236}">
              <a16:creationId xmlns:a16="http://schemas.microsoft.com/office/drawing/2014/main" id="{38984455-89D2-4E6E-9126-B5BDF48BA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7</xdr:row>
      <xdr:rowOff>180975</xdr:rowOff>
    </xdr:from>
    <xdr:to>
      <xdr:col>10</xdr:col>
      <xdr:colOff>638175</xdr:colOff>
      <xdr:row>19</xdr:row>
      <xdr:rowOff>66675</xdr:rowOff>
    </xdr:to>
    <xdr:graphicFrame macro="">
      <xdr:nvGraphicFramePr>
        <xdr:cNvPr id="3" name="グラフ 2">
          <a:extLst>
            <a:ext uri="{FF2B5EF4-FFF2-40B4-BE49-F238E27FC236}">
              <a16:creationId xmlns:a16="http://schemas.microsoft.com/office/drawing/2014/main" id="{535E776D-6A3B-4F14-B60C-542E3F073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676275</xdr:colOff>
      <xdr:row>1</xdr:row>
      <xdr:rowOff>138112</xdr:rowOff>
    </xdr:from>
    <xdr:ext cx="1267078" cy="439929"/>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96A143CE-2787-CA81-E811-95A45A5B9A82}"/>
                </a:ext>
              </a:extLst>
            </xdr:cNvPr>
            <xdr:cNvSpPr txBox="1"/>
          </xdr:nvSpPr>
          <xdr:spPr>
            <a:xfrm>
              <a:off x="676275" y="376237"/>
              <a:ext cx="1267078" cy="43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ja-JP" altLang="en-US" sz="1400" i="1">
                        <a:latin typeface="Cambria Math" panose="02040503050406030204" pitchFamily="18" charset="0"/>
                      </a:rPr>
                      <m:t>𝜔</m:t>
                    </m:r>
                    <m:r>
                      <a:rPr kumimoji="1" lang="en-US" altLang="ja-JP" sz="1400" b="0" i="1">
                        <a:latin typeface="Cambria Math" panose="02040503050406030204" pitchFamily="18" charset="0"/>
                      </a:rPr>
                      <m:t>𝐿</m:t>
                    </m:r>
                    <m:r>
                      <a:rPr kumimoji="1" lang="en-US" altLang="ja-JP" sz="1400" b="0" i="1">
                        <a:latin typeface="Cambria Math" panose="02040503050406030204" pitchFamily="18" charset="0"/>
                      </a:rPr>
                      <m:t>=</m:t>
                    </m:r>
                    <m:sSub>
                      <m:sSubPr>
                        <m:ctrlPr>
                          <a:rPr kumimoji="1" lang="en-US" altLang="ja-JP" sz="1400" b="0" i="1">
                            <a:latin typeface="Cambria Math" panose="02040503050406030204" pitchFamily="18" charset="0"/>
                          </a:rPr>
                        </m:ctrlPr>
                      </m:sSubPr>
                      <m:e>
                        <m:r>
                          <a:rPr kumimoji="1" lang="en-US" altLang="ja-JP" sz="1400" b="0" i="1">
                            <a:latin typeface="Cambria Math" panose="02040503050406030204" pitchFamily="18" charset="0"/>
                          </a:rPr>
                          <m:t>𝑋</m:t>
                        </m:r>
                      </m:e>
                      <m:sub>
                        <m:r>
                          <a:rPr kumimoji="1" lang="en-US" altLang="ja-JP" sz="1400" b="0" i="1">
                            <a:latin typeface="Cambria Math" panose="02040503050406030204" pitchFamily="18" charset="0"/>
                          </a:rPr>
                          <m:t>𝑃</m:t>
                        </m:r>
                      </m:sub>
                    </m:sSub>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a:rPr kumimoji="1" lang="en-US" altLang="ja-JP" sz="1400" b="0" i="1">
                            <a:latin typeface="Cambria Math" panose="02040503050406030204" pitchFamily="18" charset="0"/>
                          </a:rPr>
                          <m:t>1</m:t>
                        </m:r>
                      </m:num>
                      <m:den>
                        <m:r>
                          <a:rPr kumimoji="1" lang="ja-JP" altLang="en-US" sz="1400" b="0" i="1">
                            <a:latin typeface="Cambria Math" panose="02040503050406030204" pitchFamily="18" charset="0"/>
                          </a:rPr>
                          <m:t>𝜔</m:t>
                        </m:r>
                        <m:sSub>
                          <m:sSubPr>
                            <m:ctrlPr>
                              <a:rPr kumimoji="1" lang="en-US" altLang="ja-JP" sz="1400" b="0" i="1">
                                <a:latin typeface="Cambria Math" panose="02040503050406030204" pitchFamily="18" charset="0"/>
                              </a:rPr>
                            </m:ctrlPr>
                          </m:sSubPr>
                          <m:e>
                            <m:r>
                              <a:rPr kumimoji="1" lang="en-US" altLang="ja-JP" sz="1400" b="0" i="1">
                                <a:latin typeface="Cambria Math" panose="02040503050406030204" pitchFamily="18" charset="0"/>
                              </a:rPr>
                              <m:t>𝐶</m:t>
                            </m:r>
                          </m:e>
                          <m:sub>
                            <m:r>
                              <a:rPr kumimoji="1" lang="en-US" altLang="ja-JP" sz="1400" b="0" i="1">
                                <a:latin typeface="Cambria Math" panose="02040503050406030204" pitchFamily="18" charset="0"/>
                              </a:rPr>
                              <m:t>𝑃</m:t>
                            </m:r>
                          </m:sub>
                        </m:sSub>
                      </m:den>
                    </m:f>
                  </m:oMath>
                </m:oMathPara>
              </a14:m>
              <a:endParaRPr kumimoji="1" lang="ja-JP" altLang="en-US" sz="1400"/>
            </a:p>
          </xdr:txBody>
        </xdr:sp>
      </mc:Choice>
      <mc:Fallback xmlns="">
        <xdr:sp macro="" textlink="">
          <xdr:nvSpPr>
            <xdr:cNvPr id="2" name="テキスト ボックス 1">
              <a:extLst>
                <a:ext uri="{FF2B5EF4-FFF2-40B4-BE49-F238E27FC236}">
                  <a16:creationId xmlns:a16="http://schemas.microsoft.com/office/drawing/2014/main" id="{96A143CE-2787-CA81-E811-95A45A5B9A82}"/>
                </a:ext>
              </a:extLst>
            </xdr:cNvPr>
            <xdr:cNvSpPr txBox="1"/>
          </xdr:nvSpPr>
          <xdr:spPr>
            <a:xfrm>
              <a:off x="676275" y="376237"/>
              <a:ext cx="1267078" cy="43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400" i="0">
                  <a:latin typeface="Cambria Math" panose="02040503050406030204" pitchFamily="18" charset="0"/>
                </a:rPr>
                <a:t>𝜔</a:t>
              </a:r>
              <a:r>
                <a:rPr kumimoji="1" lang="en-US" altLang="ja-JP" sz="1400" b="0" i="0">
                  <a:latin typeface="Cambria Math" panose="02040503050406030204" pitchFamily="18" charset="0"/>
                </a:rPr>
                <a:t>𝐿=𝑋_𝑃=1/(</a:t>
              </a:r>
              <a:r>
                <a:rPr kumimoji="1" lang="ja-JP" altLang="en-US" sz="1400" b="0" i="0">
                  <a:latin typeface="Cambria Math" panose="02040503050406030204" pitchFamily="18" charset="0"/>
                </a:rPr>
                <a:t>𝜔</a:t>
              </a:r>
              <a:r>
                <a:rPr kumimoji="1" lang="en-US" altLang="ja-JP" sz="1400" b="0" i="0">
                  <a:latin typeface="Cambria Math" panose="02040503050406030204" pitchFamily="18" charset="0"/>
                </a:rPr>
                <a:t>𝐶_𝑃 )</a:t>
              </a:r>
              <a:endParaRPr kumimoji="1" lang="ja-JP" altLang="en-US" sz="1400"/>
            </a:p>
          </xdr:txBody>
        </xdr:sp>
      </mc:Fallback>
    </mc:AlternateContent>
    <xdr:clientData/>
  </xdr:oneCellAnchor>
  <xdr:oneCellAnchor>
    <xdr:from>
      <xdr:col>1</xdr:col>
      <xdr:colOff>266700</xdr:colOff>
      <xdr:row>6</xdr:row>
      <xdr:rowOff>166687</xdr:rowOff>
    </xdr:from>
    <xdr:ext cx="786561" cy="439929"/>
    <mc:AlternateContent xmlns:mc="http://schemas.openxmlformats.org/markup-compatibility/2006" xmlns:a14="http://schemas.microsoft.com/office/drawing/2010/main">
      <mc:Choice Requires="a14">
        <xdr:sp macro="" textlink="">
          <xdr:nvSpPr>
            <xdr:cNvPr id="3" name="テキスト ボックス 2">
              <a:extLst>
                <a:ext uri="{FF2B5EF4-FFF2-40B4-BE49-F238E27FC236}">
                  <a16:creationId xmlns:a16="http://schemas.microsoft.com/office/drawing/2014/main" id="{800456ED-B992-139E-C464-536A3140B308}"/>
                </a:ext>
              </a:extLst>
            </xdr:cNvPr>
            <xdr:cNvSpPr txBox="1"/>
          </xdr:nvSpPr>
          <xdr:spPr>
            <a:xfrm>
              <a:off x="952500" y="1595437"/>
              <a:ext cx="786561" cy="43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𝐿</m:t>
                    </m:r>
                    <m:r>
                      <a:rPr kumimoji="1" lang="en-US" altLang="ja-JP" sz="1400" b="0" i="1">
                        <a:latin typeface="Cambria Math" panose="02040503050406030204" pitchFamily="18" charset="0"/>
                      </a:rPr>
                      <m:t>=</m:t>
                    </m:r>
                    <m:f>
                      <m:fPr>
                        <m:ctrlPr>
                          <a:rPr kumimoji="1" lang="en-US" altLang="ja-JP" sz="1400" b="0" i="1">
                            <a:latin typeface="Cambria Math" panose="02040503050406030204" pitchFamily="18" charset="0"/>
                          </a:rPr>
                        </m:ctrlPr>
                      </m:fPr>
                      <m:num>
                        <m:r>
                          <a:rPr kumimoji="1" lang="en-US" altLang="ja-JP" sz="1400" b="0" i="1">
                            <a:latin typeface="Cambria Math" panose="02040503050406030204" pitchFamily="18" charset="0"/>
                          </a:rPr>
                          <m:t>1</m:t>
                        </m:r>
                      </m:num>
                      <m:den>
                        <m:sSup>
                          <m:sSupPr>
                            <m:ctrlPr>
                              <a:rPr kumimoji="1" lang="en-US" altLang="ja-JP" sz="1400" b="0" i="1">
                                <a:latin typeface="Cambria Math" panose="02040503050406030204" pitchFamily="18" charset="0"/>
                              </a:rPr>
                            </m:ctrlPr>
                          </m:sSupPr>
                          <m:e>
                            <m:r>
                              <a:rPr kumimoji="1" lang="ja-JP" altLang="en-US" sz="1400" b="0" i="1">
                                <a:latin typeface="Cambria Math" panose="02040503050406030204" pitchFamily="18" charset="0"/>
                              </a:rPr>
                              <m:t>𝜔</m:t>
                            </m:r>
                          </m:e>
                          <m:sup>
                            <m:r>
                              <a:rPr kumimoji="1" lang="en-US" altLang="ja-JP" sz="1400" b="0" i="1">
                                <a:latin typeface="Cambria Math" panose="02040503050406030204" pitchFamily="18" charset="0"/>
                              </a:rPr>
                              <m:t>2</m:t>
                            </m:r>
                          </m:sup>
                        </m:sSup>
                        <m:sSub>
                          <m:sSubPr>
                            <m:ctrlPr>
                              <a:rPr kumimoji="1" lang="en-US" altLang="ja-JP" sz="1400" b="0" i="1">
                                <a:latin typeface="Cambria Math" panose="02040503050406030204" pitchFamily="18" charset="0"/>
                              </a:rPr>
                            </m:ctrlPr>
                          </m:sSubPr>
                          <m:e>
                            <m:r>
                              <a:rPr kumimoji="1" lang="en-US" altLang="ja-JP" sz="1400" b="0" i="1">
                                <a:latin typeface="Cambria Math" panose="02040503050406030204" pitchFamily="18" charset="0"/>
                              </a:rPr>
                              <m:t>𝐶</m:t>
                            </m:r>
                          </m:e>
                          <m:sub>
                            <m:r>
                              <a:rPr kumimoji="1" lang="en-US" altLang="ja-JP" sz="1400" b="0" i="1">
                                <a:latin typeface="Cambria Math" panose="02040503050406030204" pitchFamily="18" charset="0"/>
                              </a:rPr>
                              <m:t>𝑃</m:t>
                            </m:r>
                          </m:sub>
                        </m:sSub>
                      </m:den>
                    </m:f>
                  </m:oMath>
                </m:oMathPara>
              </a14:m>
              <a:endParaRPr kumimoji="1" lang="ja-JP" altLang="en-US" sz="1400"/>
            </a:p>
          </xdr:txBody>
        </xdr:sp>
      </mc:Choice>
      <mc:Fallback xmlns="">
        <xdr:sp macro="" textlink="">
          <xdr:nvSpPr>
            <xdr:cNvPr id="3" name="テキスト ボックス 2">
              <a:extLst>
                <a:ext uri="{FF2B5EF4-FFF2-40B4-BE49-F238E27FC236}">
                  <a16:creationId xmlns:a16="http://schemas.microsoft.com/office/drawing/2014/main" id="{800456ED-B992-139E-C464-536A3140B308}"/>
                </a:ext>
              </a:extLst>
            </xdr:cNvPr>
            <xdr:cNvSpPr txBox="1"/>
          </xdr:nvSpPr>
          <xdr:spPr>
            <a:xfrm>
              <a:off x="952500" y="1595437"/>
              <a:ext cx="786561" cy="43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400" b="0" i="0">
                  <a:latin typeface="Cambria Math" panose="02040503050406030204" pitchFamily="18" charset="0"/>
                </a:rPr>
                <a:t>𝐿=1/(</a:t>
              </a:r>
              <a:r>
                <a:rPr kumimoji="1" lang="ja-JP" altLang="en-US" sz="1400" b="0" i="0">
                  <a:latin typeface="Cambria Math" panose="02040503050406030204" pitchFamily="18" charset="0"/>
                </a:rPr>
                <a:t>𝜔</a:t>
              </a:r>
              <a:r>
                <a:rPr kumimoji="1" lang="en-US" altLang="ja-JP" sz="1400" b="0" i="0">
                  <a:latin typeface="Cambria Math" panose="02040503050406030204" pitchFamily="18" charset="0"/>
                </a:rPr>
                <a:t>^2 𝐶_𝑃 )</a:t>
              </a:r>
              <a:endParaRPr kumimoji="1" lang="ja-JP" altLang="en-US" sz="1400"/>
            </a:p>
          </xdr:txBody>
        </xdr:sp>
      </mc:Fallback>
    </mc:AlternateContent>
    <xdr:clientData/>
  </xdr:oneCellAnchor>
  <xdr:twoCellAnchor>
    <xdr:from>
      <xdr:col>1</xdr:col>
      <xdr:colOff>457200</xdr:colOff>
      <xdr:row>3</xdr:row>
      <xdr:rowOff>95250</xdr:rowOff>
    </xdr:from>
    <xdr:to>
      <xdr:col>2</xdr:col>
      <xdr:colOff>228600</xdr:colOff>
      <xdr:row>6</xdr:row>
      <xdr:rowOff>85725</xdr:rowOff>
    </xdr:to>
    <xdr:sp macro="" textlink="">
      <xdr:nvSpPr>
        <xdr:cNvPr id="4" name="矢印: 下 3">
          <a:extLst>
            <a:ext uri="{FF2B5EF4-FFF2-40B4-BE49-F238E27FC236}">
              <a16:creationId xmlns:a16="http://schemas.microsoft.com/office/drawing/2014/main" id="{87A0F2AB-3C41-577F-91EC-F41B1788D6F4}"/>
            </a:ext>
          </a:extLst>
        </xdr:cNvPr>
        <xdr:cNvSpPr/>
      </xdr:nvSpPr>
      <xdr:spPr>
        <a:xfrm>
          <a:off x="1143000" y="809625"/>
          <a:ext cx="457200" cy="704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323850</xdr:colOff>
      <xdr:row>1</xdr:row>
      <xdr:rowOff>9525</xdr:rowOff>
    </xdr:from>
    <xdr:to>
      <xdr:col>18</xdr:col>
      <xdr:colOff>619125</xdr:colOff>
      <xdr:row>22</xdr:row>
      <xdr:rowOff>209550</xdr:rowOff>
    </xdr:to>
    <mc:AlternateContent xmlns:mc="http://schemas.openxmlformats.org/markup-compatibility/2006" xmlns:a14="http://schemas.microsoft.com/office/drawing/2010/main">
      <mc:Choice Requires="a14">
        <xdr:sp macro="" textlink="">
          <xdr:nvSpPr>
            <xdr:cNvPr id="5" name="テキスト ボックス 4">
              <a:extLst>
                <a:ext uri="{FF2B5EF4-FFF2-40B4-BE49-F238E27FC236}">
                  <a16:creationId xmlns:a16="http://schemas.microsoft.com/office/drawing/2014/main" id="{74DF9BB6-AE64-F929-7DC7-8C18650AEDF5}"/>
                </a:ext>
              </a:extLst>
            </xdr:cNvPr>
            <xdr:cNvSpPr txBox="1"/>
          </xdr:nvSpPr>
          <xdr:spPr>
            <a:xfrm>
              <a:off x="8486775" y="247650"/>
              <a:ext cx="5095875" cy="520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altLang="ja-JP" sz="1100">
                  <a:solidFill>
                    <a:schemeClr val="dk1"/>
                  </a:solidFill>
                  <a:effectLst/>
                  <a:latin typeface="+mn-lt"/>
                  <a:ea typeface="+mn-ea"/>
                  <a:cs typeface="+mn-cs"/>
                </a:rPr>
                <a:t>HIGH CAPACITANCE</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The range of capacitance measurement (0-20 pF) may be increased to a maximum of 120 pF by the use of an auxiliary coil, placed across the measuring terminals.  This coil should be selected to resonate with the desired maximum capacitance at the measuring frequency.  (Thus, if it is desired to measure capacities up to 100 pF at a frequency of 1MHz, a coil of approximately 250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should be used.  f=1/(2</a:t>
              </a:r>
              <a:r>
                <a:rPr lang="ja-JP" altLang="ja-JP" sz="1100">
                  <a:solidFill>
                    <a:schemeClr val="dk1"/>
                  </a:solidFill>
                  <a:effectLst/>
                  <a:latin typeface="+mn-lt"/>
                  <a:ea typeface="+mn-ea"/>
                  <a:cs typeface="+mn-cs"/>
                </a:rPr>
                <a:t>π√</a:t>
              </a:r>
              <a:r>
                <a:rPr lang="en-US" altLang="ja-JP" sz="1100">
                  <a:solidFill>
                    <a:schemeClr val="dk1"/>
                  </a:solidFill>
                  <a:effectLst/>
                  <a:latin typeface="+mn-lt"/>
                  <a:ea typeface="+mn-ea"/>
                  <a:cs typeface="+mn-cs"/>
                </a:rPr>
                <a:t>(LC)) )  After the initial balance of the bridge, connect the coil alone to the measuring circuit.  Rebalance the bridge, using the R</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and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controls.  The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dial reading should be rerecorded as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The R</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reading may be disregarded.  With the coil in place, the unknown capacitance is then connected across the terminals and the bridge re-balanced to obtain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  If the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dial reads in the white (negative) portion, the unknown capacitance,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  If the reading in in the yellow (positive) portion,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This method has certain restrictions which are imposed by the residual inductance of the RX meter binding posts.  These may be summarized as follows:</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1. Auxiliary coils having less than 0.1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inductance should not be used.</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2. If it is necessary to use a coil of less than 0.6</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it must have a reactance within 20% of the capacitance reactance being measured, and the following correction must applied to the RX meter reading;</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US" altLang="ja-JP" sz="1100" i="1">
                        <a:solidFill>
                          <a:schemeClr val="dk1"/>
                        </a:solidFill>
                        <a:effectLst/>
                        <a:latin typeface="Cambria Math" panose="02040503050406030204" pitchFamily="18" charset="0"/>
                        <a:ea typeface="+mn-ea"/>
                        <a:cs typeface="+mn-cs"/>
                      </a:rPr>
                      <m:t>𝑇𝑟𝑢𝑒</m:t>
                    </m:r>
                    <m:r>
                      <a:rPr lang="en-US" altLang="ja-JP" sz="1100" i="1">
                        <a:solidFill>
                          <a:schemeClr val="dk1"/>
                        </a:solidFill>
                        <a:effectLst/>
                        <a:latin typeface="Cambria Math" panose="02040503050406030204" pitchFamily="18" charset="0"/>
                        <a:ea typeface="+mn-ea"/>
                        <a:cs typeface="+mn-cs"/>
                      </a:rPr>
                      <m:t> </m:t>
                    </m:r>
                    <m:r>
                      <a:rPr lang="en-US" altLang="ja-JP" sz="1100" i="1">
                        <a:solidFill>
                          <a:schemeClr val="dk1"/>
                        </a:solidFill>
                        <a:effectLst/>
                        <a:latin typeface="Cambria Math" panose="02040503050406030204" pitchFamily="18" charset="0"/>
                        <a:ea typeface="+mn-ea"/>
                        <a:cs typeface="+mn-cs"/>
                      </a:rPr>
                      <m:t>𝑐𝑎𝑝𝑎𝑐𝑖𝑡𝑦</m:t>
                    </m:r>
                    <m:r>
                      <a:rPr lang="en-US" altLang="ja-JP" sz="1100" i="1">
                        <a:solidFill>
                          <a:schemeClr val="dk1"/>
                        </a:solidFill>
                        <a:effectLst/>
                        <a:latin typeface="Cambria Math" panose="02040503050406030204" pitchFamily="18" charset="0"/>
                        <a:ea typeface="+mn-ea"/>
                        <a:cs typeface="+mn-cs"/>
                      </a:rPr>
                      <m:t>=∆</m:t>
                    </m:r>
                    <m:r>
                      <a:rPr lang="en-US" altLang="ja-JP" sz="1100" i="1">
                        <a:solidFill>
                          <a:schemeClr val="dk1"/>
                        </a:solidFill>
                        <a:effectLst/>
                        <a:latin typeface="Cambria Math" panose="02040503050406030204" pitchFamily="18" charset="0"/>
                        <a:ea typeface="+mn-ea"/>
                        <a:cs typeface="+mn-cs"/>
                      </a:rPr>
                      <m:t>𝐶</m:t>
                    </m:r>
                    <m:d>
                      <m:dPr>
                        <m:ctrlPr>
                          <a:rPr lang="ja-JP" altLang="ja-JP" sz="1100" i="1">
                            <a:solidFill>
                              <a:schemeClr val="dk1"/>
                            </a:solidFill>
                            <a:effectLst/>
                            <a:latin typeface="Cambria Math" panose="02040503050406030204" pitchFamily="18" charset="0"/>
                            <a:ea typeface="+mn-ea"/>
                            <a:cs typeface="+mn-cs"/>
                          </a:rPr>
                        </m:ctrlPr>
                      </m:dPr>
                      <m:e>
                        <m:r>
                          <a:rPr lang="en-US" altLang="ja-JP" sz="1100" i="1">
                            <a:solidFill>
                              <a:schemeClr val="dk1"/>
                            </a:solidFill>
                            <a:effectLst/>
                            <a:latin typeface="Cambria Math" panose="02040503050406030204" pitchFamily="18" charset="0"/>
                            <a:ea typeface="+mn-ea"/>
                            <a:cs typeface="+mn-cs"/>
                          </a:rPr>
                          <m:t>1+</m:t>
                        </m:r>
                        <m:f>
                          <m:fPr>
                            <m:ctrlPr>
                              <a:rPr lang="ja-JP" altLang="ja-JP" sz="1100" i="1">
                                <a:solidFill>
                                  <a:schemeClr val="dk1"/>
                                </a:solidFill>
                                <a:effectLst/>
                                <a:latin typeface="Cambria Math" panose="02040503050406030204" pitchFamily="18" charset="0"/>
                                <a:ea typeface="+mn-ea"/>
                                <a:cs typeface="+mn-cs"/>
                              </a:rPr>
                            </m:ctrlPr>
                          </m:fPr>
                          <m:num>
                            <m:r>
                              <a:rPr lang="en-US" altLang="ja-JP" sz="1100" i="1">
                                <a:solidFill>
                                  <a:schemeClr val="dk1"/>
                                </a:solidFill>
                                <a:effectLst/>
                                <a:latin typeface="Cambria Math" panose="02040503050406030204" pitchFamily="18" charset="0"/>
                                <a:ea typeface="+mn-ea"/>
                                <a:cs typeface="+mn-cs"/>
                              </a:rPr>
                              <m:t>0.003</m:t>
                            </m:r>
                          </m:num>
                          <m:den>
                            <m:r>
                              <a:rPr lang="en-US" altLang="ja-JP" sz="1100" i="1">
                                <a:solidFill>
                                  <a:schemeClr val="dk1"/>
                                </a:solidFill>
                                <a:effectLst/>
                                <a:latin typeface="Cambria Math" panose="02040503050406030204" pitchFamily="18" charset="0"/>
                                <a:ea typeface="+mn-ea"/>
                                <a:cs typeface="+mn-cs"/>
                              </a:rPr>
                              <m:t>𝐿</m:t>
                            </m:r>
                          </m:den>
                        </m:f>
                      </m:e>
                    </m:d>
                  </m:oMath>
                </m:oMathPara>
              </a14:m>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Where </a:t>
              </a:r>
              <a:r>
                <a:rPr lang="ja-JP" altLang="ja-JP" sz="1100">
                  <a:solidFill>
                    <a:schemeClr val="dk1"/>
                  </a:solidFill>
                  <a:effectLst/>
                  <a:latin typeface="+mn-lt"/>
                  <a:ea typeface="+mn-ea"/>
                  <a:cs typeface="+mn-cs"/>
                </a:rPr>
                <a:t>Δ</a:t>
              </a:r>
              <a:r>
                <a:rPr lang="en-US" altLang="ja-JP" sz="1100">
                  <a:solidFill>
                    <a:schemeClr val="dk1"/>
                  </a:solidFill>
                  <a:effectLst/>
                  <a:latin typeface="+mn-lt"/>
                  <a:ea typeface="+mn-ea"/>
                  <a:cs typeface="+mn-cs"/>
                </a:rPr>
                <a:t>C=difference reading when unknown capacitance is connected.</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L=auxiliary inductance in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3. The auxiliary coil and unknown capacitor leads must be connected together at the binding posts to avoid increasing the effective binding post inductance.</a:t>
              </a:r>
              <a:endParaRPr lang="ja-JP" altLang="ja-JP" sz="1100">
                <a:solidFill>
                  <a:schemeClr val="dk1"/>
                </a:solidFill>
                <a:effectLst/>
                <a:latin typeface="+mn-lt"/>
                <a:ea typeface="+mn-ea"/>
                <a:cs typeface="+mn-cs"/>
              </a:endParaRPr>
            </a:p>
          </xdr:txBody>
        </xdr:sp>
      </mc:Choice>
      <mc:Fallback xmlns="">
        <xdr:sp macro="" textlink="">
          <xdr:nvSpPr>
            <xdr:cNvPr id="5" name="テキスト ボックス 4">
              <a:extLst>
                <a:ext uri="{FF2B5EF4-FFF2-40B4-BE49-F238E27FC236}">
                  <a16:creationId xmlns:a16="http://schemas.microsoft.com/office/drawing/2014/main" id="{74DF9BB6-AE64-F929-7DC7-8C18650AEDF5}"/>
                </a:ext>
              </a:extLst>
            </xdr:cNvPr>
            <xdr:cNvSpPr txBox="1"/>
          </xdr:nvSpPr>
          <xdr:spPr>
            <a:xfrm>
              <a:off x="8486775" y="247650"/>
              <a:ext cx="5095875" cy="520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altLang="ja-JP" sz="1100">
                  <a:solidFill>
                    <a:schemeClr val="dk1"/>
                  </a:solidFill>
                  <a:effectLst/>
                  <a:latin typeface="+mn-lt"/>
                  <a:ea typeface="+mn-ea"/>
                  <a:cs typeface="+mn-cs"/>
                </a:rPr>
                <a:t>HIGH CAPACITANCE</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The range of capacitance measurement (0-20 pF) may be increased to a maximum of 120 pF by the use of an auxiliary coil, placed across the measuring terminals.  This coil should be selected to resonate with the desired maximum capacitance at the measuring frequency.  (Thus, if it is desired to measure capacities up to 100 pF at a frequency of 1MHz, a coil of approximately 250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should be used.  f=1/(2</a:t>
              </a:r>
              <a:r>
                <a:rPr lang="ja-JP" altLang="ja-JP" sz="1100">
                  <a:solidFill>
                    <a:schemeClr val="dk1"/>
                  </a:solidFill>
                  <a:effectLst/>
                  <a:latin typeface="+mn-lt"/>
                  <a:ea typeface="+mn-ea"/>
                  <a:cs typeface="+mn-cs"/>
                </a:rPr>
                <a:t>π√</a:t>
              </a:r>
              <a:r>
                <a:rPr lang="en-US" altLang="ja-JP" sz="1100">
                  <a:solidFill>
                    <a:schemeClr val="dk1"/>
                  </a:solidFill>
                  <a:effectLst/>
                  <a:latin typeface="+mn-lt"/>
                  <a:ea typeface="+mn-ea"/>
                  <a:cs typeface="+mn-cs"/>
                </a:rPr>
                <a:t>(LC)) )  After the initial balance of the bridge, connect the coil alone to the measuring circuit.  Rebalance the bridge, using the R</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and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controls.  The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dial reading should be rerecorded as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The R</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reading may be disregarded.  With the coil in place, the unknown capacitance is then connected across the terminals and the bridge re-balanced to obtain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  If the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dial reads in the white (negative) portion, the unknown capacitance,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  If the reading in in the yellow (positive) portion,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1+ C</a:t>
              </a:r>
              <a:r>
                <a:rPr lang="en-US" altLang="ja-JP" sz="1100" baseline="-25000">
                  <a:solidFill>
                    <a:schemeClr val="dk1"/>
                  </a:solidFill>
                  <a:effectLst/>
                  <a:latin typeface="+mn-lt"/>
                  <a:ea typeface="+mn-ea"/>
                  <a:cs typeface="+mn-cs"/>
                </a:rPr>
                <a:t>P</a:t>
              </a:r>
              <a:r>
                <a:rPr lang="en-US" altLang="ja-JP" sz="1100">
                  <a:solidFill>
                    <a:schemeClr val="dk1"/>
                  </a:solidFill>
                  <a:effectLst/>
                  <a:latin typeface="+mn-lt"/>
                  <a:ea typeface="+mn-ea"/>
                  <a:cs typeface="+mn-cs"/>
                </a:rPr>
                <a:t>2.</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This method has certain restrictions which are imposed by the residual inductance of the RX meter binding posts.  These may be summarized as follows:</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1. Auxiliary coils having less than 0.1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inductance should not be used.</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2. If it is necessary to use a coil of less than 0.6</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 it must have a reactance within 20% of the capacitance reactance being measured, and the following correction must applied to the RX meter reading;</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i="0">
                  <a:solidFill>
                    <a:schemeClr val="dk1"/>
                  </a:solidFill>
                  <a:effectLst/>
                  <a:latin typeface="+mn-lt"/>
                  <a:ea typeface="+mn-ea"/>
                  <a:cs typeface="+mn-cs"/>
                </a:rPr>
                <a:t>𝑇𝑟𝑢𝑒 𝑐𝑎𝑝𝑎𝑐𝑖𝑡𝑦=∆𝐶</a:t>
              </a:r>
              <a:r>
                <a:rPr lang="ja-JP" altLang="ja-JP" sz="1100" i="0">
                  <a:solidFill>
                    <a:schemeClr val="dk1"/>
                  </a:solidFill>
                  <a:effectLst/>
                  <a:latin typeface="+mn-lt"/>
                  <a:ea typeface="+mn-ea"/>
                  <a:cs typeface="+mn-cs"/>
                </a:rPr>
                <a:t>(</a:t>
              </a:r>
              <a:r>
                <a:rPr lang="en-US" altLang="ja-JP" sz="1100" i="0">
                  <a:solidFill>
                    <a:schemeClr val="dk1"/>
                  </a:solidFill>
                  <a:effectLst/>
                  <a:latin typeface="+mn-lt"/>
                  <a:ea typeface="+mn-ea"/>
                  <a:cs typeface="+mn-cs"/>
                </a:rPr>
                <a:t>1+0.003</a:t>
              </a:r>
              <a:r>
                <a:rPr lang="ja-JP" altLang="ja-JP" sz="1100" i="0">
                  <a:solidFill>
                    <a:schemeClr val="dk1"/>
                  </a:solidFill>
                  <a:effectLst/>
                  <a:latin typeface="+mn-lt"/>
                  <a:ea typeface="+mn-ea"/>
                  <a:cs typeface="+mn-cs"/>
                </a:rPr>
                <a:t>/</a:t>
              </a:r>
              <a:r>
                <a:rPr lang="en-US" altLang="ja-JP" sz="1100" i="0">
                  <a:solidFill>
                    <a:schemeClr val="dk1"/>
                  </a:solidFill>
                  <a:effectLst/>
                  <a:latin typeface="+mn-lt"/>
                  <a:ea typeface="+mn-ea"/>
                  <a:cs typeface="+mn-cs"/>
                </a:rPr>
                <a:t>𝐿)</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Where </a:t>
              </a:r>
              <a:r>
                <a:rPr lang="ja-JP" altLang="ja-JP" sz="1100">
                  <a:solidFill>
                    <a:schemeClr val="dk1"/>
                  </a:solidFill>
                  <a:effectLst/>
                  <a:latin typeface="+mn-lt"/>
                  <a:ea typeface="+mn-ea"/>
                  <a:cs typeface="+mn-cs"/>
                </a:rPr>
                <a:t>Δ</a:t>
              </a:r>
              <a:r>
                <a:rPr lang="en-US" altLang="ja-JP" sz="1100">
                  <a:solidFill>
                    <a:schemeClr val="dk1"/>
                  </a:solidFill>
                  <a:effectLst/>
                  <a:latin typeface="+mn-lt"/>
                  <a:ea typeface="+mn-ea"/>
                  <a:cs typeface="+mn-cs"/>
                </a:rPr>
                <a:t>C=difference reading when unknown capacitance is connected.</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L=auxiliary inductance in </a:t>
              </a:r>
              <a:r>
                <a:rPr lang="ja-JP" altLang="ja-JP" sz="1100">
                  <a:solidFill>
                    <a:schemeClr val="dk1"/>
                  </a:solidFill>
                  <a:effectLst/>
                  <a:latin typeface="+mn-lt"/>
                  <a:ea typeface="+mn-ea"/>
                  <a:cs typeface="+mn-cs"/>
                </a:rPr>
                <a:t>μ</a:t>
              </a:r>
              <a:r>
                <a:rPr lang="en-US" altLang="ja-JP" sz="1100">
                  <a:solidFill>
                    <a:schemeClr val="dk1"/>
                  </a:solidFill>
                  <a:effectLst/>
                  <a:latin typeface="+mn-lt"/>
                  <a:ea typeface="+mn-ea"/>
                  <a:cs typeface="+mn-cs"/>
                </a:rPr>
                <a:t>H.</a:t>
              </a:r>
              <a:endParaRPr lang="ja-JP" altLang="ja-JP" sz="1100">
                <a:solidFill>
                  <a:schemeClr val="dk1"/>
                </a:solidFill>
                <a:effectLst/>
                <a:latin typeface="+mn-lt"/>
                <a:ea typeface="+mn-ea"/>
                <a:cs typeface="+mn-cs"/>
              </a:endParaRPr>
            </a:p>
            <a:p>
              <a:pPr lvl="0"/>
              <a:r>
                <a:rPr lang="en-US" altLang="ja-JP" sz="1100">
                  <a:solidFill>
                    <a:schemeClr val="dk1"/>
                  </a:solidFill>
                  <a:effectLst/>
                  <a:latin typeface="+mn-lt"/>
                  <a:ea typeface="+mn-ea"/>
                  <a:cs typeface="+mn-cs"/>
                </a:rPr>
                <a:t>3. The auxiliary coil and unknown capacitor leads must be connected together at the binding posts to avoid increasing the effective binding post inductance.</a:t>
              </a:r>
              <a:endParaRPr lang="ja-JP" altLang="ja-JP" sz="1100">
                <a:solidFill>
                  <a:schemeClr val="dk1"/>
                </a:solidFill>
                <a:effectLst/>
                <a:latin typeface="+mn-lt"/>
                <a:ea typeface="+mn-ea"/>
                <a:cs typeface="+mn-cs"/>
              </a:endParaRPr>
            </a:p>
          </xdr:txBody>
        </xdr:sp>
      </mc:Fallback>
    </mc:AlternateContent>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BF10-BD38-450D-B1DA-B6C00708A493}">
  <dimension ref="B2:W22"/>
  <sheetViews>
    <sheetView tabSelected="1" topLeftCell="I4" workbookViewId="0">
      <selection activeCell="W13" sqref="W13"/>
    </sheetView>
  </sheetViews>
  <sheetFormatPr defaultRowHeight="18.75" x14ac:dyDescent="0.4"/>
  <cols>
    <col min="1" max="1" width="1.25" customWidth="1"/>
    <col min="2" max="2" width="11.375" bestFit="1" customWidth="1"/>
    <col min="6" max="6" width="11" bestFit="1" customWidth="1"/>
    <col min="7" max="7" width="12.75" bestFit="1" customWidth="1"/>
    <col min="9" max="9" width="14.25" bestFit="1" customWidth="1"/>
    <col min="14" max="14" width="14.25" bestFit="1" customWidth="1"/>
    <col min="20" max="20" width="14.25" bestFit="1" customWidth="1"/>
    <col min="21" max="21" width="10.375" style="20" bestFit="1" customWidth="1"/>
    <col min="22" max="22" width="13.375" bestFit="1" customWidth="1"/>
    <col min="23" max="23" width="9" style="29"/>
  </cols>
  <sheetData>
    <row r="2" spans="2:23" x14ac:dyDescent="0.4">
      <c r="B2" s="9" t="s">
        <v>27</v>
      </c>
      <c r="C2" s="10">
        <v>1.2566370621199999E-6</v>
      </c>
      <c r="E2" s="11" t="s">
        <v>29</v>
      </c>
      <c r="F2" s="11" t="s">
        <v>30</v>
      </c>
      <c r="G2" s="11" t="s">
        <v>34</v>
      </c>
    </row>
    <row r="3" spans="2:23" x14ac:dyDescent="0.4">
      <c r="B3" s="12" t="s">
        <v>28</v>
      </c>
      <c r="C3" s="18">
        <v>8.8541878128000006E-12</v>
      </c>
      <c r="D3" s="19"/>
      <c r="E3" s="1" t="s">
        <v>31</v>
      </c>
      <c r="F3" s="1">
        <v>1.00000037</v>
      </c>
      <c r="G3" s="1">
        <v>1.000586</v>
      </c>
    </row>
    <row r="4" spans="2:23" x14ac:dyDescent="0.4">
      <c r="B4" s="15"/>
      <c r="C4" s="16"/>
      <c r="D4" s="14"/>
      <c r="E4" s="17"/>
      <c r="F4" s="17"/>
    </row>
    <row r="5" spans="2:23" x14ac:dyDescent="0.4">
      <c r="B5" s="13" t="s">
        <v>13</v>
      </c>
      <c r="C5" s="13" t="s">
        <v>0</v>
      </c>
      <c r="D5" s="13" t="s">
        <v>3</v>
      </c>
      <c r="E5" s="13" t="s">
        <v>2</v>
      </c>
      <c r="F5" s="13" t="s">
        <v>5</v>
      </c>
      <c r="G5" s="2" t="s">
        <v>1</v>
      </c>
      <c r="H5" s="2" t="s">
        <v>4</v>
      </c>
      <c r="I5" s="2" t="s">
        <v>6</v>
      </c>
      <c r="J5" s="2" t="s">
        <v>7</v>
      </c>
      <c r="K5" s="2" t="s">
        <v>8</v>
      </c>
      <c r="L5" s="2" t="s">
        <v>9</v>
      </c>
      <c r="M5" s="2" t="s">
        <v>10</v>
      </c>
      <c r="N5" s="2" t="s">
        <v>11</v>
      </c>
      <c r="O5" s="2" t="s">
        <v>12</v>
      </c>
      <c r="P5" s="8" t="s">
        <v>24</v>
      </c>
      <c r="Q5" s="8" t="s">
        <v>25</v>
      </c>
      <c r="R5" s="8" t="s">
        <v>26</v>
      </c>
      <c r="S5" s="8" t="s">
        <v>32</v>
      </c>
      <c r="T5" s="8" t="s">
        <v>33</v>
      </c>
      <c r="U5" s="21" t="s">
        <v>36</v>
      </c>
      <c r="V5" s="8" t="s">
        <v>35</v>
      </c>
      <c r="W5" s="30" t="s">
        <v>37</v>
      </c>
    </row>
    <row r="6" spans="2:23" x14ac:dyDescent="0.4">
      <c r="B6" s="6">
        <v>44637</v>
      </c>
      <c r="C6" s="7">
        <v>25</v>
      </c>
      <c r="D6" s="7">
        <v>33000</v>
      </c>
      <c r="E6" s="7">
        <v>-68.7</v>
      </c>
      <c r="F6" s="7">
        <f t="shared" ref="F6:F12" si="0">E6*10^-12</f>
        <v>-6.8700000000000006E-11</v>
      </c>
      <c r="G6" s="7">
        <f t="shared" ref="G6:G12" si="1">2*PI()*C6*10^6</f>
        <v>157079632.67948967</v>
      </c>
      <c r="H6" s="7">
        <f>IF(F6&lt;=0, 1/(G6*ABS(F6)), 1/(G6*F6))</f>
        <v>92.666633532399018</v>
      </c>
      <c r="I6" s="7">
        <f>H6/G6</f>
        <v>5.8993411145465936E-7</v>
      </c>
      <c r="J6" s="7">
        <f t="shared" ref="J6:J11" si="2">ABS(I6*10^6)</f>
        <v>0.58993411145465935</v>
      </c>
      <c r="K6" s="7">
        <f t="shared" ref="K6:K12" si="3">ABS(D6/H6)</f>
        <v>356.11523524767108</v>
      </c>
      <c r="L6" s="7">
        <f t="shared" ref="L6:L12" si="4">D6/(1+K6^2)</f>
        <v>0.26021325026540609</v>
      </c>
      <c r="M6" s="7">
        <f t="shared" ref="M6:M12" si="5">H6*K6^2/(1+K6^2)</f>
        <v>92.66590283282622</v>
      </c>
      <c r="N6" s="7">
        <f>F6*D6^2/(1+K6^2)</f>
        <v>-5.8992945967670223E-7</v>
      </c>
      <c r="O6" s="7">
        <f>N6*10^6</f>
        <v>-0.58992945967670218</v>
      </c>
    </row>
    <row r="7" spans="2:23" x14ac:dyDescent="0.4">
      <c r="B7" s="6">
        <v>44637</v>
      </c>
      <c r="C7" s="7">
        <v>49</v>
      </c>
      <c r="D7" s="7">
        <v>100000</v>
      </c>
      <c r="E7" s="7">
        <v>-15.5</v>
      </c>
      <c r="F7" s="7">
        <f t="shared" si="0"/>
        <v>-1.5499999999999998E-11</v>
      </c>
      <c r="G7" s="7">
        <f t="shared" si="1"/>
        <v>307876080.05179971</v>
      </c>
      <c r="H7" s="7">
        <f>IF(F7&lt;=0, 1/(G7*ABS(F7)), 1/(G7*F7))</f>
        <v>209.55226213547775</v>
      </c>
      <c r="I7" s="7">
        <f>H7/G7</f>
        <v>6.8063833377448767E-7</v>
      </c>
      <c r="J7" s="7">
        <f t="shared" si="2"/>
        <v>0.68063833377448768</v>
      </c>
      <c r="K7" s="7">
        <f t="shared" si="3"/>
        <v>477.20792408028956</v>
      </c>
      <c r="L7" s="7">
        <f t="shared" si="4"/>
        <v>0.43911957739245988</v>
      </c>
      <c r="M7" s="7">
        <f t="shared" si="5"/>
        <v>209.55134195046983</v>
      </c>
      <c r="N7" s="7">
        <f>F7*D7^2/(1+K7^2)</f>
        <v>-6.8063534495831273E-7</v>
      </c>
      <c r="O7" s="7">
        <f>N7*10^6</f>
        <v>-0.68063534495831268</v>
      </c>
    </row>
    <row r="8" spans="2:23" x14ac:dyDescent="0.4">
      <c r="B8" s="6">
        <v>44637</v>
      </c>
      <c r="C8" s="7">
        <v>21</v>
      </c>
      <c r="D8" s="7">
        <v>24000</v>
      </c>
      <c r="E8" s="7">
        <v>-98.5</v>
      </c>
      <c r="F8" s="7">
        <f t="shared" si="0"/>
        <v>-9.8499999999999996E-11</v>
      </c>
      <c r="G8" s="7">
        <f t="shared" si="1"/>
        <v>131946891.45077132</v>
      </c>
      <c r="H8" s="7">
        <f t="shared" ref="H8:H12" si="6">IF(F8&lt;=0, 1/(G8*ABS(F8)), 1/(G8*F8))</f>
        <v>76.942201156342932</v>
      </c>
      <c r="I8" s="7">
        <f t="shared" ref="I8:I11" si="7">H8/G8</f>
        <v>5.8313007840013913E-7</v>
      </c>
      <c r="J8" s="7">
        <f t="shared" si="2"/>
        <v>0.58313007840013908</v>
      </c>
      <c r="K8" s="7">
        <f t="shared" si="3"/>
        <v>311.92245138962335</v>
      </c>
      <c r="L8" s="7">
        <f t="shared" si="4"/>
        <v>0.24666839470253454</v>
      </c>
      <c r="M8" s="7">
        <f t="shared" si="5"/>
        <v>76.941410355957757</v>
      </c>
      <c r="N8" s="7">
        <f>F8*D8^2/(1+K8^2)</f>
        <v>-5.8312408507679168E-7</v>
      </c>
      <c r="O8" s="7">
        <f>N8*10^6</f>
        <v>-0.5831240850767917</v>
      </c>
    </row>
    <row r="9" spans="2:23" x14ac:dyDescent="0.4">
      <c r="B9" s="4">
        <v>44906</v>
      </c>
      <c r="C9" s="5">
        <v>28.210999999999999</v>
      </c>
      <c r="D9" s="5">
        <v>2800</v>
      </c>
      <c r="E9" s="5">
        <v>-71.5</v>
      </c>
      <c r="F9" s="5">
        <f t="shared" si="0"/>
        <v>-7.1499999999999999E-11</v>
      </c>
      <c r="G9" s="5">
        <f t="shared" si="1"/>
        <v>177254940.7008433</v>
      </c>
      <c r="H9" s="7">
        <f t="shared" si="6"/>
        <v>78.903380242689309</v>
      </c>
      <c r="I9" s="7">
        <f t="shared" si="7"/>
        <v>4.451406540811526E-7</v>
      </c>
      <c r="J9" s="5">
        <f t="shared" si="2"/>
        <v>0.44514065408115261</v>
      </c>
      <c r="K9" s="5">
        <f t="shared" si="3"/>
        <v>35.486439128308831</v>
      </c>
      <c r="L9" s="5">
        <f t="shared" si="4"/>
        <v>2.2217155264817094</v>
      </c>
      <c r="M9" s="5">
        <f t="shared" si="5"/>
        <v>78.840772790911785</v>
      </c>
      <c r="N9" s="5">
        <f>IF(F9&lt;=0,-F9*D9^2/(1+K9^2),F9*D9^2/(1+K9^2))</f>
        <v>4.447874484016382E-7</v>
      </c>
      <c r="O9" s="5">
        <f>N9*10^6</f>
        <v>0.4447874484016382</v>
      </c>
      <c r="P9">
        <v>1.216</v>
      </c>
      <c r="Q9">
        <v>9.5</v>
      </c>
      <c r="R9">
        <v>1.02</v>
      </c>
      <c r="S9">
        <f>(R9+Q9)/(Q9/2)</f>
        <v>2.2147368421052631</v>
      </c>
      <c r="T9">
        <f>N9/P9</f>
        <v>3.6577915164608404E-7</v>
      </c>
      <c r="U9" s="20">
        <f>T9/($C$2*$F$3)</f>
        <v>0.2910776924649694</v>
      </c>
    </row>
    <row r="10" spans="2:23" x14ac:dyDescent="0.4">
      <c r="B10" s="4">
        <v>44906</v>
      </c>
      <c r="C10" s="5">
        <v>26</v>
      </c>
      <c r="D10" s="5">
        <v>2600</v>
      </c>
      <c r="E10" s="5">
        <v>-86</v>
      </c>
      <c r="F10" s="5">
        <f t="shared" si="0"/>
        <v>-8.6E-11</v>
      </c>
      <c r="G10" s="5">
        <f t="shared" si="1"/>
        <v>163362817.98666924</v>
      </c>
      <c r="H10" s="7">
        <f t="shared" si="6"/>
        <v>71.178418198522067</v>
      </c>
      <c r="I10" s="7">
        <f t="shared" si="7"/>
        <v>4.3570758068295799E-7</v>
      </c>
      <c r="J10" s="5">
        <f t="shared" si="2"/>
        <v>0.43570758068295801</v>
      </c>
      <c r="K10" s="5">
        <f t="shared" si="3"/>
        <v>36.52792610181924</v>
      </c>
      <c r="L10" s="5">
        <f t="shared" si="4"/>
        <v>1.9471434646474934</v>
      </c>
      <c r="M10" s="5">
        <f t="shared" si="5"/>
        <v>71.125112586283919</v>
      </c>
      <c r="N10" s="5">
        <f t="shared" ref="N10:N11" si="8">IF(F10&lt;=0,-F10*D10^2/(1+K10^2),F10*D10^2/(1+K10^2))</f>
        <v>4.3538127869517948E-7</v>
      </c>
      <c r="O10" s="5">
        <f t="shared" ref="O10:O11" si="9">N10*10^6</f>
        <v>0.43538127869517945</v>
      </c>
      <c r="P10">
        <v>1.216</v>
      </c>
      <c r="Q10">
        <v>9.5</v>
      </c>
      <c r="R10">
        <v>1.02</v>
      </c>
      <c r="S10">
        <f t="shared" ref="S10:S11" si="10">(R10+Q10)/(Q10/2)</f>
        <v>2.2147368421052631</v>
      </c>
      <c r="T10">
        <f t="shared" ref="T10:T11" si="11">N10/P10</f>
        <v>3.5804381471643049E-7</v>
      </c>
      <c r="U10" s="20">
        <f t="shared" ref="U10:U11" si="12">T10/($C$2*$F$3)</f>
        <v>0.28492210920170791</v>
      </c>
    </row>
    <row r="11" spans="2:23" x14ac:dyDescent="0.4">
      <c r="B11" s="4">
        <v>44909</v>
      </c>
      <c r="C11" s="1">
        <v>28.379000000000001</v>
      </c>
      <c r="D11" s="1">
        <v>2700</v>
      </c>
      <c r="E11" s="1">
        <v>-89.7</v>
      </c>
      <c r="F11" s="1">
        <f t="shared" si="0"/>
        <v>-8.9699999999999998E-11</v>
      </c>
      <c r="G11" s="1">
        <f t="shared" si="1"/>
        <v>178310515.8324495</v>
      </c>
      <c r="H11" s="7">
        <f t="shared" si="6"/>
        <v>62.521674427282655</v>
      </c>
      <c r="I11" s="7">
        <f t="shared" si="7"/>
        <v>3.5063369165524431E-7</v>
      </c>
      <c r="J11" s="1">
        <f t="shared" si="2"/>
        <v>0.35063369165524433</v>
      </c>
      <c r="K11" s="1">
        <f t="shared" si="3"/>
        <v>43.185023829460938</v>
      </c>
      <c r="L11" s="1">
        <f t="shared" si="4"/>
        <v>1.4469869922731033</v>
      </c>
      <c r="M11" s="1">
        <f t="shared" si="5"/>
        <v>62.488167742233983</v>
      </c>
      <c r="N11" s="5">
        <f t="shared" si="8"/>
        <v>3.5044577965862291E-7</v>
      </c>
      <c r="O11" s="5">
        <f t="shared" si="9"/>
        <v>0.35044577965862289</v>
      </c>
      <c r="P11">
        <v>1.216</v>
      </c>
      <c r="Q11">
        <v>9.5</v>
      </c>
      <c r="R11">
        <v>1.02</v>
      </c>
      <c r="S11">
        <f t="shared" si="10"/>
        <v>2.2147368421052631</v>
      </c>
      <c r="T11">
        <f>N11/P11</f>
        <v>2.8819554248242018E-7</v>
      </c>
      <c r="U11" s="20">
        <f t="shared" si="12"/>
        <v>0.22933864083549391</v>
      </c>
    </row>
    <row r="12" spans="2:23" x14ac:dyDescent="0.4">
      <c r="B12" s="22">
        <v>44910</v>
      </c>
      <c r="C12" s="1">
        <v>28.456</v>
      </c>
      <c r="D12" s="1">
        <v>32000</v>
      </c>
      <c r="E12" s="1">
        <f>S17</f>
        <v>126.39705882352948</v>
      </c>
      <c r="F12" s="1">
        <f t="shared" si="0"/>
        <v>1.2639705882352948E-10</v>
      </c>
      <c r="G12" s="1">
        <f t="shared" si="1"/>
        <v>178794321.10110229</v>
      </c>
      <c r="H12" s="7">
        <f t="shared" si="6"/>
        <v>44.249596123862304</v>
      </c>
      <c r="I12" s="1"/>
      <c r="J12" s="1"/>
      <c r="K12" s="1">
        <f t="shared" si="3"/>
        <v>723.17044228892939</v>
      </c>
      <c r="L12" s="1">
        <f t="shared" si="4"/>
        <v>6.118821915998772E-2</v>
      </c>
      <c r="M12" s="1">
        <f t="shared" si="5"/>
        <v>44.249511512800261</v>
      </c>
      <c r="N12" s="1"/>
      <c r="O12" s="1"/>
      <c r="P12">
        <v>1.216</v>
      </c>
      <c r="Q12">
        <v>9.5</v>
      </c>
      <c r="R12">
        <v>1.02</v>
      </c>
      <c r="S12">
        <f t="shared" ref="S12:S13" si="13">(R12+Q12)/(Q12/2)</f>
        <v>2.2147368421052631</v>
      </c>
      <c r="V12">
        <f>F12/P12</f>
        <v>1.0394494969040254E-10</v>
      </c>
      <c r="W12" s="29">
        <f>$G$3*$C$3/V12</f>
        <v>8.5231426762394272E-2</v>
      </c>
    </row>
    <row r="13" spans="2:23" x14ac:dyDescent="0.4">
      <c r="B13" s="1"/>
      <c r="C13" s="1">
        <v>21.216000000000001</v>
      </c>
      <c r="D13" s="1"/>
      <c r="E13" s="1"/>
      <c r="F13" s="1">
        <f>0.0000000000841</f>
        <v>8.4099999999999999E-11</v>
      </c>
      <c r="G13" s="1"/>
      <c r="H13" s="1"/>
      <c r="I13" s="1"/>
      <c r="J13" s="1"/>
      <c r="K13" s="1"/>
      <c r="L13" s="1"/>
      <c r="M13" s="1"/>
      <c r="N13" s="1"/>
      <c r="O13" s="1"/>
      <c r="P13">
        <v>1.216</v>
      </c>
      <c r="Q13">
        <v>9.5</v>
      </c>
      <c r="R13">
        <v>1.02</v>
      </c>
      <c r="S13">
        <f t="shared" si="13"/>
        <v>2.2147368421052631</v>
      </c>
      <c r="V13">
        <f>F13/P13</f>
        <v>6.9161184210526315E-11</v>
      </c>
      <c r="W13" s="31">
        <f>$G$3*$C$3/V13</f>
        <v>0.1280975227360249</v>
      </c>
    </row>
    <row r="14" spans="2:23" x14ac:dyDescent="0.4">
      <c r="B14" s="1"/>
      <c r="C14" s="1"/>
      <c r="D14" s="1"/>
      <c r="E14" s="1"/>
      <c r="F14" s="1"/>
      <c r="G14" s="1"/>
      <c r="H14" s="1"/>
      <c r="I14" s="1"/>
      <c r="J14" s="1"/>
      <c r="K14" s="1"/>
      <c r="L14" s="1"/>
      <c r="M14" s="1"/>
      <c r="N14" s="1"/>
      <c r="O14" s="1"/>
    </row>
    <row r="15" spans="2:23" x14ac:dyDescent="0.4">
      <c r="B15" s="1"/>
      <c r="C15" s="1"/>
      <c r="D15" s="1"/>
      <c r="E15" s="1"/>
      <c r="F15" s="1"/>
      <c r="G15" s="1"/>
      <c r="H15" s="1"/>
      <c r="I15" s="1"/>
      <c r="J15" s="1"/>
      <c r="K15" s="1"/>
      <c r="L15" s="1"/>
      <c r="M15" s="1"/>
      <c r="N15" s="1"/>
      <c r="O15" s="1"/>
    </row>
    <row r="16" spans="2:23" x14ac:dyDescent="0.4">
      <c r="B16" s="1"/>
      <c r="C16" s="1"/>
      <c r="D16" s="1"/>
      <c r="E16" s="1"/>
      <c r="F16" s="1"/>
      <c r="G16" s="1"/>
      <c r="H16" s="1"/>
      <c r="I16" s="1"/>
      <c r="J16" s="1"/>
      <c r="K16" s="1"/>
      <c r="L16" s="1"/>
      <c r="M16" s="1"/>
      <c r="N16" s="1"/>
      <c r="O16" s="1"/>
      <c r="Q16" s="23" t="s">
        <v>38</v>
      </c>
      <c r="R16" s="23" t="s">
        <v>39</v>
      </c>
      <c r="S16" s="23" t="s">
        <v>40</v>
      </c>
    </row>
    <row r="17" spans="2:20" x14ac:dyDescent="0.4">
      <c r="B17" s="1"/>
      <c r="C17" s="1"/>
      <c r="D17" s="1"/>
      <c r="E17" s="1"/>
      <c r="F17" s="1"/>
      <c r="G17" s="1"/>
      <c r="H17" s="1"/>
      <c r="I17" s="1"/>
      <c r="J17" s="1"/>
      <c r="K17" s="1"/>
      <c r="L17" s="1"/>
      <c r="M17" s="1"/>
      <c r="N17" s="1"/>
      <c r="O17" s="1"/>
      <c r="Q17" s="23">
        <v>19.100000000000001</v>
      </c>
      <c r="R17" s="23">
        <v>22.5</v>
      </c>
      <c r="S17" s="23">
        <f>Q17*R17/(R17-Q17)</f>
        <v>126.39705882352948</v>
      </c>
    </row>
    <row r="18" spans="2:20" x14ac:dyDescent="0.4">
      <c r="B18" s="1"/>
      <c r="C18" s="1"/>
      <c r="D18" s="1"/>
      <c r="E18" s="1"/>
      <c r="F18" s="1"/>
      <c r="G18" s="1"/>
      <c r="H18" s="1"/>
      <c r="I18" s="1"/>
      <c r="J18" s="1"/>
      <c r="K18" s="1"/>
      <c r="L18" s="1"/>
      <c r="M18" s="1"/>
      <c r="N18" s="1"/>
      <c r="O18" s="1"/>
    </row>
    <row r="19" spans="2:20" x14ac:dyDescent="0.4">
      <c r="B19" s="1"/>
      <c r="C19" s="1"/>
      <c r="D19" s="1"/>
      <c r="E19" s="1"/>
      <c r="F19" s="1"/>
      <c r="G19" s="1"/>
      <c r="H19" s="1"/>
      <c r="I19" s="1"/>
      <c r="J19" s="1"/>
      <c r="K19" s="1"/>
      <c r="L19" s="1"/>
      <c r="M19" s="1"/>
      <c r="N19" s="1"/>
      <c r="O19" s="1"/>
      <c r="Q19" t="s">
        <v>44</v>
      </c>
      <c r="R19" t="s">
        <v>45</v>
      </c>
      <c r="S19" t="s">
        <v>46</v>
      </c>
      <c r="T19" t="s">
        <v>47</v>
      </c>
    </row>
    <row r="20" spans="2:20" x14ac:dyDescent="0.4">
      <c r="B20" s="1"/>
      <c r="C20" s="1"/>
      <c r="D20" s="1"/>
      <c r="E20" s="1"/>
      <c r="F20" s="1"/>
      <c r="G20" s="1"/>
      <c r="H20" s="1"/>
      <c r="I20" s="1"/>
      <c r="J20" s="1"/>
      <c r="K20" s="1"/>
      <c r="L20" s="1"/>
      <c r="M20" s="1"/>
      <c r="N20" s="1"/>
      <c r="O20" s="1"/>
      <c r="Q20">
        <v>-74.900000000000006</v>
      </c>
      <c r="R20">
        <v>9.1999999999999993</v>
      </c>
      <c r="S20">
        <v>0.8</v>
      </c>
      <c r="T20">
        <v>21.216000000000001</v>
      </c>
    </row>
    <row r="21" spans="2:20" x14ac:dyDescent="0.4">
      <c r="B21" s="1"/>
      <c r="C21" s="1"/>
      <c r="D21" s="1"/>
      <c r="E21" s="1"/>
      <c r="F21" s="1"/>
      <c r="G21" s="1"/>
      <c r="H21" s="1"/>
      <c r="I21" s="1"/>
      <c r="J21" s="1"/>
      <c r="K21" s="1"/>
      <c r="L21" s="1"/>
      <c r="M21" s="1"/>
      <c r="N21" s="1"/>
      <c r="O21" s="1"/>
    </row>
    <row r="22" spans="2:20" x14ac:dyDescent="0.4">
      <c r="B22" s="1"/>
      <c r="C22" s="1"/>
      <c r="D22" s="1"/>
      <c r="E22" s="1"/>
      <c r="F22" s="1"/>
      <c r="G22" s="1"/>
      <c r="H22" s="1"/>
      <c r="I22" s="1"/>
      <c r="J22" s="1"/>
      <c r="K22" s="1"/>
      <c r="L22" s="1"/>
      <c r="M22" s="1"/>
      <c r="N22" s="1"/>
      <c r="O22" s="1"/>
    </row>
  </sheetData>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29B0-88FA-48F6-941E-6899833C130B}">
  <dimension ref="A1:Q402"/>
  <sheetViews>
    <sheetView workbookViewId="0">
      <selection activeCell="E4" sqref="E4"/>
    </sheetView>
  </sheetViews>
  <sheetFormatPr defaultRowHeight="18.75" x14ac:dyDescent="0.4"/>
  <cols>
    <col min="2" max="2" width="10.25" customWidth="1"/>
    <col min="3" max="3" width="11.75" customWidth="1"/>
    <col min="10" max="10" width="13.375" bestFit="1" customWidth="1"/>
    <col min="12" max="13" width="14" bestFit="1" customWidth="1"/>
    <col min="14" max="14" width="13.375" bestFit="1" customWidth="1"/>
  </cols>
  <sheetData>
    <row r="1" spans="1:17" x14ac:dyDescent="0.4">
      <c r="A1" t="s">
        <v>14</v>
      </c>
      <c r="B1" t="s">
        <v>15</v>
      </c>
      <c r="C1" t="s">
        <v>16</v>
      </c>
      <c r="D1" t="s">
        <v>17</v>
      </c>
      <c r="F1" t="s">
        <v>0</v>
      </c>
      <c r="G1" t="s">
        <v>3</v>
      </c>
      <c r="H1" t="s">
        <v>2</v>
      </c>
      <c r="I1" t="s">
        <v>18</v>
      </c>
      <c r="J1" t="s">
        <v>6</v>
      </c>
      <c r="K1" t="s">
        <v>8</v>
      </c>
      <c r="L1" s="3" t="s">
        <v>19</v>
      </c>
      <c r="M1" s="3" t="s">
        <v>20</v>
      </c>
      <c r="N1" t="s">
        <v>21</v>
      </c>
      <c r="O1" t="s">
        <v>22</v>
      </c>
      <c r="Q1" t="s">
        <v>23</v>
      </c>
    </row>
    <row r="2" spans="1:17" x14ac:dyDescent="0.4">
      <c r="A2">
        <v>3</v>
      </c>
      <c r="B2">
        <v>50.13</v>
      </c>
      <c r="C2">
        <v>1.51</v>
      </c>
      <c r="D2">
        <f>SQRT(B2^2+C2^2)</f>
        <v>50.152736714959033</v>
      </c>
      <c r="F2">
        <v>3.5</v>
      </c>
      <c r="G2">
        <v>50</v>
      </c>
      <c r="H2">
        <v>31.85</v>
      </c>
      <c r="I2">
        <f>1/(2*PI()*F2*10^6*H2*10^-12)</f>
        <v>1427.7187090549035</v>
      </c>
      <c r="J2">
        <f>I2/(2*PI()*F2*10^6)</f>
        <v>6.4922425683104989E-5</v>
      </c>
      <c r="K2">
        <f>G2/I2</f>
        <v>3.5020904105892217E-2</v>
      </c>
      <c r="L2" s="3">
        <f>G2/(1+K2^2)</f>
        <v>49.938751932313501</v>
      </c>
      <c r="M2" s="3">
        <f>I2*K2^2/(1+K2^2)</f>
        <v>1.7489002425894908</v>
      </c>
      <c r="N2">
        <f>H2*10^-12*G2*G2/(1+K2^2)</f>
        <v>7.9527462452209241E-8</v>
      </c>
      <c r="O2">
        <f>G2/SQRT(1+K2^2)</f>
        <v>49.969366582093819</v>
      </c>
      <c r="Q2">
        <f>M2/L2</f>
        <v>3.5020904105892217E-2</v>
      </c>
    </row>
    <row r="3" spans="1:17" x14ac:dyDescent="0.4">
      <c r="A3">
        <v>3.3424999999999998</v>
      </c>
      <c r="B3">
        <v>50.12</v>
      </c>
      <c r="C3">
        <v>1.53</v>
      </c>
      <c r="D3">
        <f t="shared" ref="D3:D66" si="0">SQRT(B3^2+C3^2)</f>
        <v>50.143347514899716</v>
      </c>
      <c r="F3">
        <v>7</v>
      </c>
      <c r="G3">
        <v>50.3</v>
      </c>
      <c r="H3">
        <v>27.1</v>
      </c>
      <c r="I3">
        <f t="shared" ref="I3:I6" si="1">1/(2*PI()*F3*10^6*H3*10^-12)</f>
        <v>838.98230412174655</v>
      </c>
      <c r="J3">
        <f t="shared" ref="J3:J6" si="2">I3/(2*PI()*F3*10^6)</f>
        <v>1.9075454409657688E-5</v>
      </c>
      <c r="K3">
        <f t="shared" ref="K3:K6" si="3">G3/I3</f>
        <v>5.9953588714429969E-2</v>
      </c>
      <c r="L3" s="3">
        <f t="shared" ref="L3:L7" si="4">G3/(1+K3^2)</f>
        <v>50.119847575955063</v>
      </c>
      <c r="M3" s="3">
        <f t="shared" ref="M3:M7" si="5">I3*K3^2/(1+K3^2)</f>
        <v>3.0048647279987293</v>
      </c>
      <c r="N3">
        <f t="shared" ref="N3:N7" si="6">H3*10^-12*G3*G3/(1+K3^2)</f>
        <v>6.831986782621162E-8</v>
      </c>
      <c r="O3">
        <f t="shared" ref="O3:O7" si="7">G3/SQRT(1+K3^2)</f>
        <v>50.209842989901283</v>
      </c>
      <c r="Q3">
        <f t="shared" ref="Q3:Q7" si="8">M3/L3</f>
        <v>5.9953588714429962E-2</v>
      </c>
    </row>
    <row r="4" spans="1:17" x14ac:dyDescent="0.4">
      <c r="A4">
        <v>3.6850000000000001</v>
      </c>
      <c r="B4">
        <v>50.09</v>
      </c>
      <c r="C4">
        <v>1.51</v>
      </c>
      <c r="D4">
        <f t="shared" si="0"/>
        <v>50.11275486340778</v>
      </c>
      <c r="F4">
        <v>14</v>
      </c>
      <c r="G4">
        <v>51</v>
      </c>
      <c r="H4">
        <v>19.399999999999999</v>
      </c>
      <c r="I4">
        <f t="shared" si="1"/>
        <v>585.99021756957052</v>
      </c>
      <c r="J4">
        <f t="shared" si="2"/>
        <v>6.6616599806923116E-6</v>
      </c>
      <c r="K4">
        <f t="shared" si="3"/>
        <v>8.7032169600928758E-2</v>
      </c>
      <c r="L4" s="3">
        <f t="shared" si="4"/>
        <v>50.616599578457659</v>
      </c>
      <c r="M4" s="3">
        <f t="shared" si="5"/>
        <v>4.4052724791346254</v>
      </c>
      <c r="N4">
        <f t="shared" si="6"/>
        <v>5.0080063622926002E-8</v>
      </c>
      <c r="O4">
        <f t="shared" si="7"/>
        <v>50.807938144559067</v>
      </c>
      <c r="Q4">
        <f t="shared" si="8"/>
        <v>8.7032169600928744E-2</v>
      </c>
    </row>
    <row r="5" spans="1:17" x14ac:dyDescent="0.4">
      <c r="A5">
        <v>4.0274999999999999</v>
      </c>
      <c r="B5">
        <v>50.11</v>
      </c>
      <c r="C5">
        <v>1.48</v>
      </c>
      <c r="D5">
        <f t="shared" si="0"/>
        <v>50.131851152735223</v>
      </c>
      <c r="F5">
        <v>21</v>
      </c>
      <c r="G5">
        <v>52.3</v>
      </c>
      <c r="H5">
        <v>3.97</v>
      </c>
      <c r="I5">
        <f t="shared" si="1"/>
        <v>1909.0193485893647</v>
      </c>
      <c r="J5">
        <f t="shared" si="2"/>
        <v>1.4468088846955593E-5</v>
      </c>
      <c r="K5">
        <f t="shared" si="3"/>
        <v>2.7396265018815098E-2</v>
      </c>
      <c r="L5" s="3">
        <f t="shared" si="4"/>
        <v>52.260775396111676</v>
      </c>
      <c r="M5" s="3">
        <f t="shared" si="5"/>
        <v>1.431750052840647</v>
      </c>
      <c r="N5">
        <f t="shared" si="6"/>
        <v>1.0850957056270063E-8</v>
      </c>
      <c r="O5">
        <f t="shared" si="7"/>
        <v>52.280384019406746</v>
      </c>
      <c r="Q5">
        <f t="shared" si="8"/>
        <v>2.7396265018815098E-2</v>
      </c>
    </row>
    <row r="6" spans="1:17" x14ac:dyDescent="0.4">
      <c r="A6">
        <v>4.37</v>
      </c>
      <c r="B6">
        <v>50.16</v>
      </c>
      <c r="C6">
        <v>1.53</v>
      </c>
      <c r="D6">
        <f t="shared" si="0"/>
        <v>50.18332890512545</v>
      </c>
      <c r="F6">
        <v>28</v>
      </c>
      <c r="G6">
        <v>53.8</v>
      </c>
      <c r="H6">
        <v>15.95</v>
      </c>
      <c r="I6">
        <f t="shared" si="1"/>
        <v>356.37022635892373</v>
      </c>
      <c r="J6">
        <f t="shared" si="2"/>
        <v>2.0256458248500132E-6</v>
      </c>
      <c r="K6">
        <f t="shared" si="3"/>
        <v>0.1509665960304285</v>
      </c>
      <c r="L6" s="3">
        <f t="shared" si="4"/>
        <v>52.601171275604493</v>
      </c>
      <c r="M6" s="3">
        <f t="shared" si="5"/>
        <v>7.9410197746915641</v>
      </c>
      <c r="N6">
        <f t="shared" si="6"/>
        <v>4.5137591083308968E-8</v>
      </c>
      <c r="O6">
        <f t="shared" si="7"/>
        <v>53.197208710866796</v>
      </c>
      <c r="Q6">
        <f t="shared" si="8"/>
        <v>0.15096659603042853</v>
      </c>
    </row>
    <row r="7" spans="1:17" x14ac:dyDescent="0.4">
      <c r="A7">
        <v>4.7125000000000004</v>
      </c>
      <c r="B7">
        <v>50.16</v>
      </c>
      <c r="C7">
        <v>1.54</v>
      </c>
      <c r="D7">
        <f t="shared" si="0"/>
        <v>50.183634782665948</v>
      </c>
      <c r="F7">
        <v>50</v>
      </c>
      <c r="G7">
        <v>57.6</v>
      </c>
      <c r="H7">
        <v>9.1999999999999993</v>
      </c>
      <c r="I7">
        <f>1/(2*PI()*F7*10^6*H7*10^-12)</f>
        <v>345.9890067215116</v>
      </c>
      <c r="J7">
        <f>I7/(2*PI()*F7*10^6)</f>
        <v>1.1013172135036714E-6</v>
      </c>
      <c r="K7">
        <f>G7/I7</f>
        <v>0.16647927789903033</v>
      </c>
      <c r="L7" s="3">
        <f t="shared" si="4"/>
        <v>56.046647548558639</v>
      </c>
      <c r="M7" s="3">
        <f t="shared" si="5"/>
        <v>9.330605412545502</v>
      </c>
      <c r="N7">
        <f t="shared" si="6"/>
        <v>2.9700239468932195E-8</v>
      </c>
      <c r="O7">
        <f t="shared" si="7"/>
        <v>56.818015618261242</v>
      </c>
      <c r="Q7">
        <f t="shared" si="8"/>
        <v>0.16647927789903036</v>
      </c>
    </row>
    <row r="8" spans="1:17" x14ac:dyDescent="0.4">
      <c r="A8">
        <v>5.0549999999999997</v>
      </c>
      <c r="B8">
        <v>50.18</v>
      </c>
      <c r="C8">
        <v>1.58</v>
      </c>
      <c r="D8">
        <f t="shared" si="0"/>
        <v>50.204868289838188</v>
      </c>
    </row>
    <row r="9" spans="1:17" x14ac:dyDescent="0.4">
      <c r="A9">
        <v>5.3975</v>
      </c>
      <c r="B9">
        <v>50.19</v>
      </c>
      <c r="C9">
        <v>1.63</v>
      </c>
      <c r="D9">
        <f t="shared" si="0"/>
        <v>50.216461444430749</v>
      </c>
    </row>
    <row r="10" spans="1:17" x14ac:dyDescent="0.4">
      <c r="A10">
        <v>5.74</v>
      </c>
      <c r="B10">
        <v>50.27</v>
      </c>
      <c r="C10">
        <v>1.68</v>
      </c>
      <c r="D10">
        <f t="shared" si="0"/>
        <v>50.298064575090763</v>
      </c>
    </row>
    <row r="11" spans="1:17" x14ac:dyDescent="0.4">
      <c r="A11">
        <v>6.0824999999999996</v>
      </c>
      <c r="B11">
        <v>50.28</v>
      </c>
      <c r="C11">
        <v>1.71</v>
      </c>
      <c r="D11">
        <f t="shared" si="0"/>
        <v>50.309069758841702</v>
      </c>
    </row>
    <row r="12" spans="1:17" x14ac:dyDescent="0.4">
      <c r="A12">
        <v>6.4249999999999998</v>
      </c>
      <c r="B12">
        <v>50.31</v>
      </c>
      <c r="C12">
        <v>1.75</v>
      </c>
      <c r="D12">
        <f t="shared" si="0"/>
        <v>50.340427093937137</v>
      </c>
    </row>
    <row r="13" spans="1:17" x14ac:dyDescent="0.4">
      <c r="A13">
        <v>6.7675000000000001</v>
      </c>
      <c r="B13">
        <v>50.3</v>
      </c>
      <c r="C13">
        <v>1.79</v>
      </c>
      <c r="D13">
        <f t="shared" si="0"/>
        <v>50.331839823316606</v>
      </c>
    </row>
    <row r="14" spans="1:17" x14ac:dyDescent="0.4">
      <c r="A14">
        <v>7.11</v>
      </c>
      <c r="B14">
        <v>50.42</v>
      </c>
      <c r="C14">
        <v>1.85</v>
      </c>
      <c r="D14">
        <f t="shared" si="0"/>
        <v>50.453928489266325</v>
      </c>
    </row>
    <row r="15" spans="1:17" x14ac:dyDescent="0.4">
      <c r="A15">
        <v>7.4524999999999997</v>
      </c>
      <c r="B15">
        <v>50.38</v>
      </c>
      <c r="C15">
        <v>1.9</v>
      </c>
      <c r="D15">
        <f t="shared" si="0"/>
        <v>50.415814979032127</v>
      </c>
    </row>
    <row r="16" spans="1:17" x14ac:dyDescent="0.4">
      <c r="A16">
        <v>7.7949999999999999</v>
      </c>
      <c r="B16">
        <v>50.48</v>
      </c>
      <c r="C16">
        <v>1.93</v>
      </c>
      <c r="D16">
        <f t="shared" si="0"/>
        <v>50.516881336836299</v>
      </c>
    </row>
    <row r="17" spans="1:4" x14ac:dyDescent="0.4">
      <c r="A17">
        <v>8.1374999999999993</v>
      </c>
      <c r="B17">
        <v>50.45</v>
      </c>
      <c r="C17">
        <v>1.96</v>
      </c>
      <c r="D17">
        <f t="shared" si="0"/>
        <v>50.488058984278652</v>
      </c>
    </row>
    <row r="18" spans="1:4" x14ac:dyDescent="0.4">
      <c r="A18">
        <v>8.48</v>
      </c>
      <c r="B18">
        <v>50.46</v>
      </c>
      <c r="C18">
        <v>1.99</v>
      </c>
      <c r="D18">
        <f t="shared" si="0"/>
        <v>50.499224746524575</v>
      </c>
    </row>
    <row r="19" spans="1:4" x14ac:dyDescent="0.4">
      <c r="A19">
        <v>8.8224999999999998</v>
      </c>
      <c r="B19">
        <v>50.54</v>
      </c>
      <c r="C19">
        <v>2.08</v>
      </c>
      <c r="D19">
        <f t="shared" si="0"/>
        <v>50.582783632378316</v>
      </c>
    </row>
    <row r="20" spans="1:4" x14ac:dyDescent="0.4">
      <c r="A20">
        <v>9.1649999999999991</v>
      </c>
      <c r="B20">
        <v>50.58</v>
      </c>
      <c r="C20">
        <v>2.0699999999999998</v>
      </c>
      <c r="D20">
        <f t="shared" si="0"/>
        <v>50.62233993011386</v>
      </c>
    </row>
    <row r="21" spans="1:4" x14ac:dyDescent="0.4">
      <c r="A21">
        <v>9.5075000000000003</v>
      </c>
      <c r="B21">
        <v>50.58</v>
      </c>
      <c r="C21">
        <v>2.14</v>
      </c>
      <c r="D21">
        <f t="shared" si="0"/>
        <v>50.625250616663614</v>
      </c>
    </row>
    <row r="22" spans="1:4" x14ac:dyDescent="0.4">
      <c r="A22">
        <v>9.85</v>
      </c>
      <c r="B22">
        <v>50.69</v>
      </c>
      <c r="C22">
        <v>2.2400000000000002</v>
      </c>
      <c r="D22">
        <f t="shared" si="0"/>
        <v>50.739468858079306</v>
      </c>
    </row>
    <row r="23" spans="1:4" x14ac:dyDescent="0.4">
      <c r="A23">
        <v>10.192500000000001</v>
      </c>
      <c r="B23">
        <v>50.72</v>
      </c>
      <c r="C23">
        <v>2.2400000000000002</v>
      </c>
      <c r="D23">
        <f t="shared" si="0"/>
        <v>50.769439626610023</v>
      </c>
    </row>
    <row r="24" spans="1:4" x14ac:dyDescent="0.4">
      <c r="A24">
        <v>10.535</v>
      </c>
      <c r="B24">
        <v>50.68</v>
      </c>
      <c r="C24">
        <v>2.29</v>
      </c>
      <c r="D24">
        <f t="shared" si="0"/>
        <v>50.731710990267217</v>
      </c>
    </row>
    <row r="25" spans="1:4" x14ac:dyDescent="0.4">
      <c r="A25">
        <v>10.8775</v>
      </c>
      <c r="B25">
        <v>50.72</v>
      </c>
      <c r="C25">
        <v>2.34</v>
      </c>
      <c r="D25">
        <f t="shared" si="0"/>
        <v>50.773950013761983</v>
      </c>
    </row>
    <row r="26" spans="1:4" x14ac:dyDescent="0.4">
      <c r="A26">
        <v>11.22</v>
      </c>
      <c r="B26">
        <v>50.91</v>
      </c>
      <c r="C26">
        <v>2.48</v>
      </c>
      <c r="D26">
        <f t="shared" si="0"/>
        <v>50.970368843083719</v>
      </c>
    </row>
    <row r="27" spans="1:4" x14ac:dyDescent="0.4">
      <c r="A27">
        <v>11.5625</v>
      </c>
      <c r="B27">
        <v>50.89</v>
      </c>
      <c r="C27">
        <v>2.4700000000000002</v>
      </c>
      <c r="D27">
        <f t="shared" si="0"/>
        <v>50.949906771259158</v>
      </c>
    </row>
    <row r="28" spans="1:4" x14ac:dyDescent="0.4">
      <c r="A28">
        <v>11.904999999999999</v>
      </c>
      <c r="B28">
        <v>50.83</v>
      </c>
      <c r="C28">
        <v>2.4700000000000002</v>
      </c>
      <c r="D28">
        <f t="shared" si="0"/>
        <v>50.889977402235104</v>
      </c>
    </row>
    <row r="29" spans="1:4" x14ac:dyDescent="0.4">
      <c r="A29">
        <v>12.2475</v>
      </c>
      <c r="B29">
        <v>51</v>
      </c>
      <c r="C29">
        <v>2.62</v>
      </c>
      <c r="D29">
        <f t="shared" si="0"/>
        <v>51.067253695494529</v>
      </c>
    </row>
    <row r="30" spans="1:4" x14ac:dyDescent="0.4">
      <c r="A30">
        <v>12.59</v>
      </c>
      <c r="B30">
        <v>51.01</v>
      </c>
      <c r="C30">
        <v>2.61</v>
      </c>
      <c r="D30">
        <f t="shared" si="0"/>
        <v>51.076728556163424</v>
      </c>
    </row>
    <row r="31" spans="1:4" x14ac:dyDescent="0.4">
      <c r="A31">
        <v>12.932499999999999</v>
      </c>
      <c r="B31">
        <v>50.95</v>
      </c>
      <c r="C31">
        <v>2.56</v>
      </c>
      <c r="D31">
        <f t="shared" si="0"/>
        <v>51.014273492817679</v>
      </c>
    </row>
    <row r="32" spans="1:4" x14ac:dyDescent="0.4">
      <c r="A32">
        <v>13.275</v>
      </c>
      <c r="B32">
        <v>51.05</v>
      </c>
      <c r="C32">
        <v>2.64</v>
      </c>
      <c r="D32">
        <f t="shared" si="0"/>
        <v>51.118216909434544</v>
      </c>
    </row>
    <row r="33" spans="1:4" x14ac:dyDescent="0.4">
      <c r="A33">
        <v>13.6175</v>
      </c>
      <c r="B33">
        <v>51.14</v>
      </c>
      <c r="C33">
        <v>2.74</v>
      </c>
      <c r="D33">
        <f t="shared" si="0"/>
        <v>51.21334982209229</v>
      </c>
    </row>
    <row r="34" spans="1:4" x14ac:dyDescent="0.4">
      <c r="A34">
        <v>13.96</v>
      </c>
      <c r="B34">
        <v>51.21</v>
      </c>
      <c r="C34">
        <v>2.75</v>
      </c>
      <c r="D34">
        <f t="shared" si="0"/>
        <v>51.283784961720599</v>
      </c>
    </row>
    <row r="35" spans="1:4" x14ac:dyDescent="0.4">
      <c r="A35">
        <v>14.3025</v>
      </c>
      <c r="B35">
        <v>51.19</v>
      </c>
      <c r="C35">
        <v>2.76</v>
      </c>
      <c r="D35">
        <f t="shared" si="0"/>
        <v>51.264351161406502</v>
      </c>
    </row>
    <row r="36" spans="1:4" x14ac:dyDescent="0.4">
      <c r="A36">
        <v>14.645</v>
      </c>
      <c r="B36">
        <v>51.29</v>
      </c>
      <c r="C36">
        <v>2.84</v>
      </c>
      <c r="D36">
        <f t="shared" si="0"/>
        <v>51.368567237173359</v>
      </c>
    </row>
    <row r="37" spans="1:4" x14ac:dyDescent="0.4">
      <c r="A37">
        <v>14.987500000000001</v>
      </c>
      <c r="B37">
        <v>51.36</v>
      </c>
      <c r="C37">
        <v>2.92</v>
      </c>
      <c r="D37">
        <f t="shared" si="0"/>
        <v>51.442939262837619</v>
      </c>
    </row>
    <row r="38" spans="1:4" x14ac:dyDescent="0.4">
      <c r="A38">
        <v>15.33</v>
      </c>
      <c r="B38">
        <v>51.41</v>
      </c>
      <c r="C38">
        <v>2.96</v>
      </c>
      <c r="D38">
        <f t="shared" si="0"/>
        <v>51.495142489364952</v>
      </c>
    </row>
    <row r="39" spans="1:4" x14ac:dyDescent="0.4">
      <c r="A39">
        <v>15.672499999999999</v>
      </c>
      <c r="B39">
        <v>51.45</v>
      </c>
      <c r="C39">
        <v>3.01</v>
      </c>
      <c r="D39">
        <f t="shared" si="0"/>
        <v>51.53797240870076</v>
      </c>
    </row>
    <row r="40" spans="1:4" x14ac:dyDescent="0.4">
      <c r="A40">
        <v>16.015000000000001</v>
      </c>
      <c r="B40">
        <v>51.51</v>
      </c>
      <c r="C40">
        <v>3.02</v>
      </c>
      <c r="D40">
        <f t="shared" si="0"/>
        <v>51.598454434217309</v>
      </c>
    </row>
    <row r="41" spans="1:4" x14ac:dyDescent="0.4">
      <c r="A41">
        <v>16.357500000000002</v>
      </c>
      <c r="B41">
        <v>51.61</v>
      </c>
      <c r="C41">
        <v>3.07</v>
      </c>
      <c r="D41">
        <f t="shared" si="0"/>
        <v>51.701228225255925</v>
      </c>
    </row>
    <row r="42" spans="1:4" x14ac:dyDescent="0.4">
      <c r="A42">
        <v>16.7</v>
      </c>
      <c r="B42">
        <v>51.63</v>
      </c>
      <c r="C42">
        <v>3.06</v>
      </c>
      <c r="D42">
        <f t="shared" si="0"/>
        <v>51.72060034454357</v>
      </c>
    </row>
    <row r="43" spans="1:4" x14ac:dyDescent="0.4">
      <c r="A43">
        <v>17.0425</v>
      </c>
      <c r="B43">
        <v>51.66</v>
      </c>
      <c r="C43">
        <v>3.12</v>
      </c>
      <c r="D43">
        <f t="shared" si="0"/>
        <v>51.754130269960093</v>
      </c>
    </row>
    <row r="44" spans="1:4" x14ac:dyDescent="0.4">
      <c r="A44">
        <v>17.385000000000002</v>
      </c>
      <c r="B44">
        <v>51.74</v>
      </c>
      <c r="C44">
        <v>3.19</v>
      </c>
      <c r="D44">
        <f t="shared" si="0"/>
        <v>51.838245533582636</v>
      </c>
    </row>
    <row r="45" spans="1:4" x14ac:dyDescent="0.4">
      <c r="A45">
        <v>17.727499999999999</v>
      </c>
      <c r="B45">
        <v>51.85</v>
      </c>
      <c r="C45">
        <v>3.19</v>
      </c>
      <c r="D45">
        <f t="shared" si="0"/>
        <v>51.948037499023968</v>
      </c>
    </row>
    <row r="46" spans="1:4" x14ac:dyDescent="0.4">
      <c r="A46">
        <v>18.07</v>
      </c>
      <c r="B46">
        <v>51.89</v>
      </c>
      <c r="C46">
        <v>3.24</v>
      </c>
      <c r="D46">
        <f t="shared" si="0"/>
        <v>51.991054038170837</v>
      </c>
    </row>
    <row r="47" spans="1:4" x14ac:dyDescent="0.4">
      <c r="A47">
        <v>18.412500000000001</v>
      </c>
      <c r="B47">
        <v>51.93</v>
      </c>
      <c r="C47">
        <v>3.25</v>
      </c>
      <c r="D47">
        <f t="shared" si="0"/>
        <v>52.031600013837746</v>
      </c>
    </row>
    <row r="48" spans="1:4" x14ac:dyDescent="0.4">
      <c r="A48">
        <v>18.754999999999999</v>
      </c>
      <c r="B48">
        <v>51.98</v>
      </c>
      <c r="C48">
        <v>3.29</v>
      </c>
      <c r="D48">
        <f t="shared" si="0"/>
        <v>52.084013862220715</v>
      </c>
    </row>
    <row r="49" spans="1:4" x14ac:dyDescent="0.4">
      <c r="A49">
        <v>19.0975</v>
      </c>
      <c r="B49">
        <v>52.04</v>
      </c>
      <c r="C49">
        <v>3.34</v>
      </c>
      <c r="D49">
        <f t="shared" si="0"/>
        <v>52.147072784577276</v>
      </c>
    </row>
    <row r="50" spans="1:4" x14ac:dyDescent="0.4">
      <c r="A50">
        <v>19.440000000000001</v>
      </c>
      <c r="B50">
        <v>52.13</v>
      </c>
      <c r="C50">
        <v>3.35</v>
      </c>
      <c r="D50">
        <f t="shared" si="0"/>
        <v>52.237528655172802</v>
      </c>
    </row>
    <row r="51" spans="1:4" x14ac:dyDescent="0.4">
      <c r="A51">
        <v>19.782499999999999</v>
      </c>
      <c r="B51">
        <v>52.18</v>
      </c>
      <c r="C51">
        <v>3.39</v>
      </c>
      <c r="D51">
        <f t="shared" si="0"/>
        <v>52.290003824822961</v>
      </c>
    </row>
    <row r="52" spans="1:4" x14ac:dyDescent="0.4">
      <c r="A52">
        <v>20.125</v>
      </c>
      <c r="B52">
        <v>52.26</v>
      </c>
      <c r="C52">
        <v>3.39</v>
      </c>
      <c r="D52">
        <f t="shared" si="0"/>
        <v>52.369835783588243</v>
      </c>
    </row>
    <row r="53" spans="1:4" x14ac:dyDescent="0.4">
      <c r="A53">
        <v>20.467500000000001</v>
      </c>
      <c r="B53">
        <v>52.34</v>
      </c>
      <c r="C53">
        <v>3.47</v>
      </c>
      <c r="D53">
        <f t="shared" si="0"/>
        <v>52.454899675816748</v>
      </c>
    </row>
    <row r="54" spans="1:4" x14ac:dyDescent="0.4">
      <c r="A54">
        <v>20.81</v>
      </c>
      <c r="B54">
        <v>52.33</v>
      </c>
      <c r="C54">
        <v>3.47</v>
      </c>
      <c r="D54">
        <f t="shared" si="0"/>
        <v>52.444921584458491</v>
      </c>
    </row>
    <row r="55" spans="1:4" x14ac:dyDescent="0.4">
      <c r="A55">
        <v>21.1525</v>
      </c>
      <c r="B55">
        <v>52.42</v>
      </c>
      <c r="C55">
        <v>3.53</v>
      </c>
      <c r="D55">
        <f t="shared" si="0"/>
        <v>52.538721910606085</v>
      </c>
    </row>
    <row r="56" spans="1:4" x14ac:dyDescent="0.4">
      <c r="A56">
        <v>21.495000000000001</v>
      </c>
      <c r="B56">
        <v>52.5</v>
      </c>
      <c r="C56">
        <v>3.5</v>
      </c>
      <c r="D56">
        <f t="shared" si="0"/>
        <v>52.616537324305177</v>
      </c>
    </row>
    <row r="57" spans="1:4" x14ac:dyDescent="0.4">
      <c r="A57">
        <v>21.837499999999999</v>
      </c>
      <c r="B57">
        <v>52.57</v>
      </c>
      <c r="C57">
        <v>3.53</v>
      </c>
      <c r="D57">
        <f t="shared" si="0"/>
        <v>52.68838391903855</v>
      </c>
    </row>
    <row r="58" spans="1:4" x14ac:dyDescent="0.4">
      <c r="A58">
        <v>22.18</v>
      </c>
      <c r="B58">
        <v>52.62</v>
      </c>
      <c r="C58">
        <v>3.53</v>
      </c>
      <c r="D58">
        <f t="shared" si="0"/>
        <v>52.738271681957876</v>
      </c>
    </row>
    <row r="59" spans="1:4" x14ac:dyDescent="0.4">
      <c r="A59">
        <v>22.522500000000001</v>
      </c>
      <c r="B59">
        <v>52.7</v>
      </c>
      <c r="C59">
        <v>3.58</v>
      </c>
      <c r="D59">
        <f t="shared" si="0"/>
        <v>52.821457761027389</v>
      </c>
    </row>
    <row r="60" spans="1:4" x14ac:dyDescent="0.4">
      <c r="A60">
        <v>22.864999999999998</v>
      </c>
      <c r="B60">
        <v>52.79</v>
      </c>
      <c r="C60">
        <v>3.59</v>
      </c>
      <c r="D60">
        <f t="shared" si="0"/>
        <v>52.911928711775381</v>
      </c>
    </row>
    <row r="61" spans="1:4" x14ac:dyDescent="0.4">
      <c r="A61">
        <v>23.2075</v>
      </c>
      <c r="B61">
        <v>52.86</v>
      </c>
      <c r="C61">
        <v>3.63</v>
      </c>
      <c r="D61">
        <f t="shared" si="0"/>
        <v>52.984493014466032</v>
      </c>
    </row>
    <row r="62" spans="1:4" x14ac:dyDescent="0.4">
      <c r="A62">
        <v>23.55</v>
      </c>
      <c r="B62">
        <v>52.92</v>
      </c>
      <c r="C62">
        <v>3.64</v>
      </c>
      <c r="D62">
        <f t="shared" si="0"/>
        <v>53.045037468174158</v>
      </c>
    </row>
    <row r="63" spans="1:4" x14ac:dyDescent="0.4">
      <c r="A63">
        <v>23.892499999999998</v>
      </c>
      <c r="B63">
        <v>53.02</v>
      </c>
      <c r="C63">
        <v>3.64</v>
      </c>
      <c r="D63">
        <f t="shared" si="0"/>
        <v>53.144802191747786</v>
      </c>
    </row>
    <row r="64" spans="1:4" x14ac:dyDescent="0.4">
      <c r="A64">
        <v>24.234999999999999</v>
      </c>
      <c r="B64">
        <v>53.06</v>
      </c>
      <c r="C64">
        <v>3.66</v>
      </c>
      <c r="D64">
        <f t="shared" si="0"/>
        <v>53.186080885885922</v>
      </c>
    </row>
    <row r="65" spans="1:4" x14ac:dyDescent="0.4">
      <c r="A65">
        <v>24.577500000000001</v>
      </c>
      <c r="B65">
        <v>53.16</v>
      </c>
      <c r="C65">
        <v>3.69</v>
      </c>
      <c r="D65">
        <f t="shared" si="0"/>
        <v>53.287913263703615</v>
      </c>
    </row>
    <row r="66" spans="1:4" x14ac:dyDescent="0.4">
      <c r="A66">
        <v>24.92</v>
      </c>
      <c r="B66">
        <v>53.21</v>
      </c>
      <c r="C66">
        <v>3.71</v>
      </c>
      <c r="D66">
        <f t="shared" si="0"/>
        <v>53.339180721117195</v>
      </c>
    </row>
    <row r="67" spans="1:4" x14ac:dyDescent="0.4">
      <c r="A67">
        <v>25.262499999999999</v>
      </c>
      <c r="B67">
        <v>53.3</v>
      </c>
      <c r="C67">
        <v>3.68</v>
      </c>
      <c r="D67">
        <f t="shared" ref="D67:D130" si="9">SQRT(B67^2+C67^2)</f>
        <v>53.426888361573141</v>
      </c>
    </row>
    <row r="68" spans="1:4" x14ac:dyDescent="0.4">
      <c r="A68">
        <v>25.605</v>
      </c>
      <c r="B68">
        <v>53.36</v>
      </c>
      <c r="C68">
        <v>3.72</v>
      </c>
      <c r="D68">
        <f t="shared" si="9"/>
        <v>53.489512990865791</v>
      </c>
    </row>
    <row r="69" spans="1:4" x14ac:dyDescent="0.4">
      <c r="A69">
        <v>25.947500000000002</v>
      </c>
      <c r="B69">
        <v>53.42</v>
      </c>
      <c r="C69">
        <v>3.73</v>
      </c>
      <c r="D69">
        <f t="shared" si="9"/>
        <v>53.550063492025856</v>
      </c>
    </row>
    <row r="70" spans="1:4" x14ac:dyDescent="0.4">
      <c r="A70">
        <v>26.29</v>
      </c>
      <c r="B70">
        <v>53.48</v>
      </c>
      <c r="C70">
        <v>3.71</v>
      </c>
      <c r="D70">
        <f t="shared" si="9"/>
        <v>53.608530104825661</v>
      </c>
    </row>
    <row r="71" spans="1:4" x14ac:dyDescent="0.4">
      <c r="A71">
        <v>26.6325</v>
      </c>
      <c r="B71">
        <v>53.61</v>
      </c>
      <c r="C71">
        <v>3.74</v>
      </c>
      <c r="D71">
        <f t="shared" si="9"/>
        <v>53.740298659385957</v>
      </c>
    </row>
    <row r="72" spans="1:4" x14ac:dyDescent="0.4">
      <c r="A72">
        <v>26.975000000000001</v>
      </c>
      <c r="B72">
        <v>53.64</v>
      </c>
      <c r="C72">
        <v>3.71</v>
      </c>
      <c r="D72">
        <f t="shared" si="9"/>
        <v>53.768147634077927</v>
      </c>
    </row>
    <row r="73" spans="1:4" x14ac:dyDescent="0.4">
      <c r="A73">
        <v>27.317499999999999</v>
      </c>
      <c r="B73">
        <v>53.73</v>
      </c>
      <c r="C73">
        <v>3.76</v>
      </c>
      <c r="D73">
        <f t="shared" si="9"/>
        <v>53.861400835849039</v>
      </c>
    </row>
    <row r="74" spans="1:4" x14ac:dyDescent="0.4">
      <c r="A74">
        <v>27.66</v>
      </c>
      <c r="B74">
        <v>53.8</v>
      </c>
      <c r="C74">
        <v>3.72</v>
      </c>
      <c r="D74">
        <f t="shared" si="9"/>
        <v>53.928456310189333</v>
      </c>
    </row>
    <row r="75" spans="1:4" x14ac:dyDescent="0.4">
      <c r="A75">
        <v>28.002500000000001</v>
      </c>
      <c r="B75">
        <v>53.87</v>
      </c>
      <c r="C75">
        <v>3.72</v>
      </c>
      <c r="D75">
        <f t="shared" si="9"/>
        <v>53.998289787733093</v>
      </c>
    </row>
    <row r="76" spans="1:4" x14ac:dyDescent="0.4">
      <c r="A76">
        <v>28.344999999999999</v>
      </c>
      <c r="B76">
        <v>53.96</v>
      </c>
      <c r="C76">
        <v>3.76</v>
      </c>
      <c r="D76">
        <f t="shared" si="9"/>
        <v>54.090842108438281</v>
      </c>
    </row>
    <row r="77" spans="1:4" x14ac:dyDescent="0.4">
      <c r="A77">
        <v>28.6875</v>
      </c>
      <c r="B77">
        <v>54.01</v>
      </c>
      <c r="C77">
        <v>3.72</v>
      </c>
      <c r="D77">
        <f t="shared" si="9"/>
        <v>54.137958033158213</v>
      </c>
    </row>
    <row r="78" spans="1:4" x14ac:dyDescent="0.4">
      <c r="A78">
        <v>29.03</v>
      </c>
      <c r="B78">
        <v>54.08</v>
      </c>
      <c r="C78">
        <v>3.69</v>
      </c>
      <c r="D78">
        <f t="shared" si="9"/>
        <v>54.205742315736252</v>
      </c>
    </row>
    <row r="79" spans="1:4" x14ac:dyDescent="0.4">
      <c r="A79">
        <v>29.372499999999999</v>
      </c>
      <c r="B79">
        <v>54.18</v>
      </c>
      <c r="C79">
        <v>3.7</v>
      </c>
      <c r="D79">
        <f t="shared" si="9"/>
        <v>54.306191175592495</v>
      </c>
    </row>
    <row r="80" spans="1:4" x14ac:dyDescent="0.4">
      <c r="A80">
        <v>29.715</v>
      </c>
      <c r="B80">
        <v>54.2</v>
      </c>
      <c r="C80">
        <v>3.69</v>
      </c>
      <c r="D80">
        <f t="shared" si="9"/>
        <v>54.325464563130986</v>
      </c>
    </row>
    <row r="81" spans="1:4" x14ac:dyDescent="0.4">
      <c r="A81">
        <v>30.057500000000001</v>
      </c>
      <c r="B81">
        <v>54.29</v>
      </c>
      <c r="C81">
        <v>3.69</v>
      </c>
      <c r="D81">
        <f t="shared" si="9"/>
        <v>54.415257051676235</v>
      </c>
    </row>
    <row r="82" spans="1:4" x14ac:dyDescent="0.4">
      <c r="A82">
        <v>30.4</v>
      </c>
      <c r="B82">
        <v>54.37</v>
      </c>
      <c r="C82">
        <v>3.66</v>
      </c>
      <c r="D82">
        <f t="shared" si="9"/>
        <v>54.493050015575378</v>
      </c>
    </row>
    <row r="83" spans="1:4" x14ac:dyDescent="0.4">
      <c r="A83">
        <v>30.7425</v>
      </c>
      <c r="B83">
        <v>54.44</v>
      </c>
      <c r="C83">
        <v>3.63</v>
      </c>
      <c r="D83">
        <f t="shared" si="9"/>
        <v>54.560888005969986</v>
      </c>
    </row>
    <row r="84" spans="1:4" x14ac:dyDescent="0.4">
      <c r="A84">
        <v>31.085000000000001</v>
      </c>
      <c r="B84">
        <v>54.48</v>
      </c>
      <c r="C84">
        <v>3.65</v>
      </c>
      <c r="D84">
        <f t="shared" si="9"/>
        <v>54.602132742229031</v>
      </c>
    </row>
    <row r="85" spans="1:4" x14ac:dyDescent="0.4">
      <c r="A85">
        <v>31.427499999999998</v>
      </c>
      <c r="B85">
        <v>54.52</v>
      </c>
      <c r="C85">
        <v>3.6</v>
      </c>
      <c r="D85">
        <f t="shared" si="9"/>
        <v>54.638726193058346</v>
      </c>
    </row>
    <row r="86" spans="1:4" x14ac:dyDescent="0.4">
      <c r="A86">
        <v>31.77</v>
      </c>
      <c r="B86">
        <v>54.56</v>
      </c>
      <c r="C86">
        <v>3.57</v>
      </c>
      <c r="D86">
        <f t="shared" si="9"/>
        <v>54.676672356682431</v>
      </c>
    </row>
    <row r="87" spans="1:4" x14ac:dyDescent="0.4">
      <c r="A87">
        <v>32.112499999999997</v>
      </c>
      <c r="B87">
        <v>54.65</v>
      </c>
      <c r="C87">
        <v>3.57</v>
      </c>
      <c r="D87">
        <f t="shared" si="9"/>
        <v>54.766480624557211</v>
      </c>
    </row>
    <row r="88" spans="1:4" x14ac:dyDescent="0.4">
      <c r="A88">
        <v>32.454999999999998</v>
      </c>
      <c r="B88">
        <v>54.69</v>
      </c>
      <c r="C88">
        <v>3.55</v>
      </c>
      <c r="D88">
        <f t="shared" si="9"/>
        <v>54.805096478338577</v>
      </c>
    </row>
    <row r="89" spans="1:4" x14ac:dyDescent="0.4">
      <c r="A89">
        <v>32.797499999999999</v>
      </c>
      <c r="B89">
        <v>54.73</v>
      </c>
      <c r="C89">
        <v>3.5</v>
      </c>
      <c r="D89">
        <f t="shared" si="9"/>
        <v>54.841798839935947</v>
      </c>
    </row>
    <row r="90" spans="1:4" x14ac:dyDescent="0.4">
      <c r="A90">
        <v>33.14</v>
      </c>
      <c r="B90">
        <v>54.75</v>
      </c>
      <c r="C90">
        <v>3.46</v>
      </c>
      <c r="D90">
        <f t="shared" si="9"/>
        <v>54.859220738176731</v>
      </c>
    </row>
    <row r="91" spans="1:4" x14ac:dyDescent="0.4">
      <c r="A91">
        <v>33.482500000000002</v>
      </c>
      <c r="B91">
        <v>54.81</v>
      </c>
      <c r="C91">
        <v>3.48</v>
      </c>
      <c r="D91">
        <f t="shared" si="9"/>
        <v>54.920365075261472</v>
      </c>
    </row>
    <row r="92" spans="1:4" x14ac:dyDescent="0.4">
      <c r="A92">
        <v>33.825000000000003</v>
      </c>
      <c r="B92">
        <v>54.8</v>
      </c>
      <c r="C92">
        <v>3.41</v>
      </c>
      <c r="D92">
        <f t="shared" si="9"/>
        <v>54.905993297635547</v>
      </c>
    </row>
    <row r="93" spans="1:4" x14ac:dyDescent="0.4">
      <c r="A93">
        <v>34.167499999999997</v>
      </c>
      <c r="B93">
        <v>54.87</v>
      </c>
      <c r="C93">
        <v>3.35</v>
      </c>
      <c r="D93">
        <f t="shared" si="9"/>
        <v>54.972169322303444</v>
      </c>
    </row>
    <row r="94" spans="1:4" x14ac:dyDescent="0.4">
      <c r="A94">
        <v>34.51</v>
      </c>
      <c r="B94">
        <v>54.84</v>
      </c>
      <c r="C94">
        <v>3.31</v>
      </c>
      <c r="D94">
        <f t="shared" si="9"/>
        <v>54.939800691302118</v>
      </c>
    </row>
    <row r="95" spans="1:4" x14ac:dyDescent="0.4">
      <c r="A95">
        <v>34.852499999999999</v>
      </c>
      <c r="B95">
        <v>54.75</v>
      </c>
      <c r="C95">
        <v>3.27</v>
      </c>
      <c r="D95">
        <f t="shared" si="9"/>
        <v>54.847565123713558</v>
      </c>
    </row>
    <row r="96" spans="1:4" x14ac:dyDescent="0.4">
      <c r="A96">
        <v>35.195</v>
      </c>
      <c r="B96">
        <v>54.74</v>
      </c>
      <c r="C96">
        <v>3.26</v>
      </c>
      <c r="D96">
        <f t="shared" si="9"/>
        <v>54.836987517550597</v>
      </c>
    </row>
    <row r="97" spans="1:4" x14ac:dyDescent="0.4">
      <c r="A97">
        <v>35.537500000000001</v>
      </c>
      <c r="B97">
        <v>54.62</v>
      </c>
      <c r="C97">
        <v>3.31</v>
      </c>
      <c r="D97">
        <f t="shared" si="9"/>
        <v>54.720201936761889</v>
      </c>
    </row>
    <row r="98" spans="1:4" x14ac:dyDescent="0.4">
      <c r="A98">
        <v>35.880000000000003</v>
      </c>
      <c r="B98">
        <v>54.62</v>
      </c>
      <c r="C98">
        <v>3.39</v>
      </c>
      <c r="D98">
        <f t="shared" si="9"/>
        <v>54.725099360348352</v>
      </c>
    </row>
    <row r="99" spans="1:4" x14ac:dyDescent="0.4">
      <c r="A99">
        <v>36.222499999999997</v>
      </c>
      <c r="B99">
        <v>54.51</v>
      </c>
      <c r="C99">
        <v>3.5</v>
      </c>
      <c r="D99">
        <f t="shared" si="9"/>
        <v>54.622249129818883</v>
      </c>
    </row>
    <row r="100" spans="1:4" x14ac:dyDescent="0.4">
      <c r="A100">
        <v>36.564999999999998</v>
      </c>
      <c r="B100">
        <v>54.46</v>
      </c>
      <c r="C100">
        <v>3.65</v>
      </c>
      <c r="D100">
        <f t="shared" si="9"/>
        <v>54.582177494123485</v>
      </c>
    </row>
    <row r="101" spans="1:4" x14ac:dyDescent="0.4">
      <c r="A101">
        <v>36.907499999999999</v>
      </c>
      <c r="B101">
        <v>54.42</v>
      </c>
      <c r="C101">
        <v>3.93</v>
      </c>
      <c r="D101">
        <f t="shared" si="9"/>
        <v>54.561720097518922</v>
      </c>
    </row>
    <row r="102" spans="1:4" x14ac:dyDescent="0.4">
      <c r="A102">
        <v>37.25</v>
      </c>
      <c r="B102">
        <v>54.5</v>
      </c>
      <c r="C102">
        <v>4.3600000000000003</v>
      </c>
      <c r="D102">
        <f t="shared" si="9"/>
        <v>54.674121849372213</v>
      </c>
    </row>
    <row r="103" spans="1:4" x14ac:dyDescent="0.4">
      <c r="A103">
        <v>37.592500000000001</v>
      </c>
      <c r="B103">
        <v>54.84</v>
      </c>
      <c r="C103">
        <v>4.68</v>
      </c>
      <c r="D103">
        <f t="shared" si="9"/>
        <v>55.039331391287817</v>
      </c>
    </row>
    <row r="104" spans="1:4" x14ac:dyDescent="0.4">
      <c r="A104">
        <v>37.935000000000002</v>
      </c>
      <c r="B104">
        <v>55.27</v>
      </c>
      <c r="C104">
        <v>4.8</v>
      </c>
      <c r="D104">
        <f t="shared" si="9"/>
        <v>55.478039799545911</v>
      </c>
    </row>
    <row r="105" spans="1:4" x14ac:dyDescent="0.4">
      <c r="A105">
        <v>38.277500000000003</v>
      </c>
      <c r="B105">
        <v>55.64</v>
      </c>
      <c r="C105">
        <v>4.72</v>
      </c>
      <c r="D105">
        <f t="shared" si="9"/>
        <v>55.839842406654412</v>
      </c>
    </row>
    <row r="106" spans="1:4" x14ac:dyDescent="0.4">
      <c r="A106">
        <v>38.619999999999997</v>
      </c>
      <c r="B106">
        <v>55.87</v>
      </c>
      <c r="C106">
        <v>4.62</v>
      </c>
      <c r="D106">
        <f t="shared" si="9"/>
        <v>56.060693003208584</v>
      </c>
    </row>
    <row r="107" spans="1:4" x14ac:dyDescent="0.4">
      <c r="A107">
        <v>38.962499999999999</v>
      </c>
      <c r="B107">
        <v>56.07</v>
      </c>
      <c r="C107">
        <v>4.49</v>
      </c>
      <c r="D107">
        <f t="shared" si="9"/>
        <v>56.24948888656678</v>
      </c>
    </row>
    <row r="108" spans="1:4" x14ac:dyDescent="0.4">
      <c r="A108">
        <v>39.305</v>
      </c>
      <c r="B108">
        <v>56.24</v>
      </c>
      <c r="C108">
        <v>4.42</v>
      </c>
      <c r="D108">
        <f t="shared" si="9"/>
        <v>56.413420389123722</v>
      </c>
    </row>
    <row r="109" spans="1:4" x14ac:dyDescent="0.4">
      <c r="A109">
        <v>39.647500000000001</v>
      </c>
      <c r="B109">
        <v>56.34</v>
      </c>
      <c r="C109">
        <v>4.3899999999999997</v>
      </c>
      <c r="D109">
        <f t="shared" si="9"/>
        <v>56.510775078740522</v>
      </c>
    </row>
    <row r="110" spans="1:4" x14ac:dyDescent="0.4">
      <c r="A110">
        <v>39.99</v>
      </c>
      <c r="B110">
        <v>56.52</v>
      </c>
      <c r="C110">
        <v>4.2699999999999996</v>
      </c>
      <c r="D110">
        <f t="shared" si="9"/>
        <v>56.681066503727685</v>
      </c>
    </row>
    <row r="111" spans="1:4" x14ac:dyDescent="0.4">
      <c r="A111">
        <v>40.332500000000003</v>
      </c>
      <c r="B111">
        <v>56.65</v>
      </c>
      <c r="C111">
        <v>4.2</v>
      </c>
      <c r="D111">
        <f t="shared" si="9"/>
        <v>56.805479489218285</v>
      </c>
    </row>
    <row r="112" spans="1:4" x14ac:dyDescent="0.4">
      <c r="A112">
        <v>40.674999999999997</v>
      </c>
      <c r="B112">
        <v>56.75</v>
      </c>
      <c r="C112">
        <v>4.0999999999999996</v>
      </c>
      <c r="D112">
        <f t="shared" si="9"/>
        <v>56.897912966997303</v>
      </c>
    </row>
    <row r="113" spans="1:4" x14ac:dyDescent="0.4">
      <c r="A113">
        <v>41.017499999999998</v>
      </c>
      <c r="B113">
        <v>56.87</v>
      </c>
      <c r="C113">
        <v>3.99</v>
      </c>
      <c r="D113">
        <f t="shared" si="9"/>
        <v>57.009797403604232</v>
      </c>
    </row>
    <row r="114" spans="1:4" x14ac:dyDescent="0.4">
      <c r="A114">
        <v>41.36</v>
      </c>
      <c r="B114">
        <v>56.95</v>
      </c>
      <c r="C114">
        <v>3.88</v>
      </c>
      <c r="D114">
        <f t="shared" si="9"/>
        <v>57.082019060296041</v>
      </c>
    </row>
    <row r="115" spans="1:4" x14ac:dyDescent="0.4">
      <c r="A115">
        <v>41.702500000000001</v>
      </c>
      <c r="B115">
        <v>57.05</v>
      </c>
      <c r="C115">
        <v>3.81</v>
      </c>
      <c r="D115">
        <f t="shared" si="9"/>
        <v>57.17708107275152</v>
      </c>
    </row>
    <row r="116" spans="1:4" x14ac:dyDescent="0.4">
      <c r="A116">
        <v>42.045000000000002</v>
      </c>
      <c r="B116">
        <v>57.18</v>
      </c>
      <c r="C116">
        <v>3.72</v>
      </c>
      <c r="D116">
        <f t="shared" si="9"/>
        <v>57.300879574400952</v>
      </c>
    </row>
    <row r="117" spans="1:4" x14ac:dyDescent="0.4">
      <c r="A117">
        <v>42.387500000000003</v>
      </c>
      <c r="B117">
        <v>57.23</v>
      </c>
      <c r="C117">
        <v>3.64</v>
      </c>
      <c r="D117">
        <f t="shared" si="9"/>
        <v>57.345640636407573</v>
      </c>
    </row>
    <row r="118" spans="1:4" x14ac:dyDescent="0.4">
      <c r="A118">
        <v>42.73</v>
      </c>
      <c r="B118">
        <v>57.32</v>
      </c>
      <c r="C118">
        <v>3.58</v>
      </c>
      <c r="D118">
        <f t="shared" si="9"/>
        <v>57.431688117275471</v>
      </c>
    </row>
    <row r="119" spans="1:4" x14ac:dyDescent="0.4">
      <c r="A119">
        <v>43.072499999999998</v>
      </c>
      <c r="B119">
        <v>57.38</v>
      </c>
      <c r="C119">
        <v>3.46</v>
      </c>
      <c r="D119">
        <f t="shared" si="9"/>
        <v>57.484223922742494</v>
      </c>
    </row>
    <row r="120" spans="1:4" x14ac:dyDescent="0.4">
      <c r="A120">
        <v>43.414999999999999</v>
      </c>
      <c r="B120">
        <v>57.47</v>
      </c>
      <c r="C120">
        <v>3.45</v>
      </c>
      <c r="D120">
        <f t="shared" si="9"/>
        <v>57.573460899966747</v>
      </c>
    </row>
    <row r="121" spans="1:4" x14ac:dyDescent="0.4">
      <c r="A121">
        <v>43.7575</v>
      </c>
      <c r="B121">
        <v>57.57</v>
      </c>
      <c r="C121">
        <v>3.41</v>
      </c>
      <c r="D121">
        <f t="shared" si="9"/>
        <v>57.670902541923169</v>
      </c>
    </row>
    <row r="122" spans="1:4" x14ac:dyDescent="0.4">
      <c r="A122">
        <v>44.1</v>
      </c>
      <c r="B122">
        <v>57.52</v>
      </c>
      <c r="C122">
        <v>3.28</v>
      </c>
      <c r="D122">
        <f t="shared" si="9"/>
        <v>57.613442875773366</v>
      </c>
    </row>
    <row r="123" spans="1:4" x14ac:dyDescent="0.4">
      <c r="A123">
        <v>44.442500000000003</v>
      </c>
      <c r="B123">
        <v>57.56</v>
      </c>
      <c r="C123">
        <v>3.18</v>
      </c>
      <c r="D123">
        <f t="shared" si="9"/>
        <v>57.647775325679305</v>
      </c>
    </row>
    <row r="124" spans="1:4" x14ac:dyDescent="0.4">
      <c r="A124">
        <v>44.784999999999997</v>
      </c>
      <c r="B124">
        <v>57.69</v>
      </c>
      <c r="C124">
        <v>3.11</v>
      </c>
      <c r="D124">
        <f t="shared" si="9"/>
        <v>57.773767403554352</v>
      </c>
    </row>
    <row r="125" spans="1:4" x14ac:dyDescent="0.4">
      <c r="A125">
        <v>45.127499999999998</v>
      </c>
      <c r="B125">
        <v>57.82</v>
      </c>
      <c r="C125">
        <v>3.17</v>
      </c>
      <c r="D125">
        <f t="shared" si="9"/>
        <v>57.906832930147367</v>
      </c>
    </row>
    <row r="126" spans="1:4" x14ac:dyDescent="0.4">
      <c r="A126">
        <v>45.47</v>
      </c>
      <c r="B126">
        <v>57.84</v>
      </c>
      <c r="C126">
        <v>3.02</v>
      </c>
      <c r="D126">
        <f t="shared" si="9"/>
        <v>57.918787970744006</v>
      </c>
    </row>
    <row r="127" spans="1:4" x14ac:dyDescent="0.4">
      <c r="A127">
        <v>45.8125</v>
      </c>
      <c r="B127">
        <v>57.98</v>
      </c>
      <c r="C127">
        <v>2.97</v>
      </c>
      <c r="D127">
        <f t="shared" si="9"/>
        <v>58.056018637174908</v>
      </c>
    </row>
    <row r="128" spans="1:4" x14ac:dyDescent="0.4">
      <c r="A128">
        <v>46.155000000000001</v>
      </c>
      <c r="B128">
        <v>57.97</v>
      </c>
      <c r="C128">
        <v>2.97</v>
      </c>
      <c r="D128">
        <f t="shared" si="9"/>
        <v>58.046031733444103</v>
      </c>
    </row>
    <row r="129" spans="1:4" x14ac:dyDescent="0.4">
      <c r="A129">
        <v>46.497500000000002</v>
      </c>
      <c r="B129">
        <v>57.95</v>
      </c>
      <c r="C129">
        <v>2.81</v>
      </c>
      <c r="D129">
        <f t="shared" si="9"/>
        <v>58.01808855865557</v>
      </c>
    </row>
    <row r="130" spans="1:4" x14ac:dyDescent="0.4">
      <c r="A130">
        <v>46.84</v>
      </c>
      <c r="B130">
        <v>58.02</v>
      </c>
      <c r="C130">
        <v>2.73</v>
      </c>
      <c r="D130">
        <f t="shared" si="9"/>
        <v>58.084191480987329</v>
      </c>
    </row>
    <row r="131" spans="1:4" x14ac:dyDescent="0.4">
      <c r="A131">
        <v>47.182499999999997</v>
      </c>
      <c r="B131">
        <v>58.16</v>
      </c>
      <c r="C131">
        <v>2.72</v>
      </c>
      <c r="D131">
        <f t="shared" ref="D131:D194" si="10">SQRT(B131^2+C131^2)</f>
        <v>58.223569110799104</v>
      </c>
    </row>
    <row r="132" spans="1:4" x14ac:dyDescent="0.4">
      <c r="A132">
        <v>47.524999999999999</v>
      </c>
      <c r="B132">
        <v>58.2</v>
      </c>
      <c r="C132">
        <v>2.68</v>
      </c>
      <c r="D132">
        <f t="shared" si="10"/>
        <v>58.261671792010915</v>
      </c>
    </row>
    <row r="133" spans="1:4" x14ac:dyDescent="0.4">
      <c r="A133">
        <v>47.8675</v>
      </c>
      <c r="B133">
        <v>58.2</v>
      </c>
      <c r="C133">
        <v>2.58</v>
      </c>
      <c r="D133">
        <f t="shared" si="10"/>
        <v>58.257157500173314</v>
      </c>
    </row>
    <row r="134" spans="1:4" x14ac:dyDescent="0.4">
      <c r="A134">
        <v>48.21</v>
      </c>
      <c r="B134">
        <v>58.3</v>
      </c>
      <c r="C134">
        <v>2.54</v>
      </c>
      <c r="D134">
        <f t="shared" si="10"/>
        <v>58.355304814558203</v>
      </c>
    </row>
    <row r="135" spans="1:4" x14ac:dyDescent="0.4">
      <c r="A135">
        <v>48.552500000000002</v>
      </c>
      <c r="B135">
        <v>58.38</v>
      </c>
      <c r="C135">
        <v>2.4900000000000002</v>
      </c>
      <c r="D135">
        <f t="shared" si="10"/>
        <v>58.433077105351899</v>
      </c>
    </row>
    <row r="136" spans="1:4" x14ac:dyDescent="0.4">
      <c r="A136">
        <v>48.895000000000003</v>
      </c>
      <c r="B136">
        <v>58.41</v>
      </c>
      <c r="C136">
        <v>2.39</v>
      </c>
      <c r="D136">
        <f t="shared" si="10"/>
        <v>58.458876143832939</v>
      </c>
    </row>
    <row r="137" spans="1:4" x14ac:dyDescent="0.4">
      <c r="A137">
        <v>49.237499999999997</v>
      </c>
      <c r="B137">
        <v>58.44</v>
      </c>
      <c r="C137">
        <v>2.29</v>
      </c>
      <c r="D137">
        <f t="shared" si="10"/>
        <v>58.484850175066697</v>
      </c>
    </row>
    <row r="138" spans="1:4" x14ac:dyDescent="0.4">
      <c r="A138">
        <v>49.58</v>
      </c>
      <c r="B138">
        <v>58.49</v>
      </c>
      <c r="C138">
        <v>2.2400000000000002</v>
      </c>
      <c r="D138">
        <f t="shared" si="10"/>
        <v>58.532877086300829</v>
      </c>
    </row>
    <row r="139" spans="1:4" x14ac:dyDescent="0.4">
      <c r="A139">
        <v>49.922499999999999</v>
      </c>
      <c r="B139">
        <v>58.54</v>
      </c>
      <c r="C139">
        <v>2.27</v>
      </c>
      <c r="D139">
        <f t="shared" si="10"/>
        <v>58.58399525467685</v>
      </c>
    </row>
    <row r="140" spans="1:4" x14ac:dyDescent="0.4">
      <c r="A140">
        <v>50.265000000000001</v>
      </c>
      <c r="B140">
        <v>58.62</v>
      </c>
      <c r="C140">
        <v>2.17</v>
      </c>
      <c r="D140">
        <f t="shared" si="10"/>
        <v>58.660150869222967</v>
      </c>
    </row>
    <row r="141" spans="1:4" x14ac:dyDescent="0.4">
      <c r="A141">
        <v>50.607500000000002</v>
      </c>
      <c r="B141">
        <v>58.68</v>
      </c>
      <c r="C141">
        <v>2.16</v>
      </c>
      <c r="D141">
        <f t="shared" si="10"/>
        <v>58.719741143843606</v>
      </c>
    </row>
    <row r="142" spans="1:4" x14ac:dyDescent="0.4">
      <c r="A142">
        <v>50.95</v>
      </c>
      <c r="B142">
        <v>58.71</v>
      </c>
      <c r="C142">
        <v>2.09</v>
      </c>
      <c r="D142">
        <f t="shared" si="10"/>
        <v>58.747188868915252</v>
      </c>
    </row>
    <row r="143" spans="1:4" x14ac:dyDescent="0.4">
      <c r="A143">
        <v>51.292499999999997</v>
      </c>
      <c r="B143">
        <v>58.8</v>
      </c>
      <c r="C143">
        <v>2.0699999999999998</v>
      </c>
      <c r="D143">
        <f t="shared" si="10"/>
        <v>58.83642494237732</v>
      </c>
    </row>
    <row r="144" spans="1:4" x14ac:dyDescent="0.4">
      <c r="A144">
        <v>51.634999999999998</v>
      </c>
      <c r="B144">
        <v>58.88</v>
      </c>
      <c r="C144">
        <v>1.96</v>
      </c>
      <c r="D144">
        <f t="shared" si="10"/>
        <v>58.912613250474642</v>
      </c>
    </row>
    <row r="145" spans="1:4" x14ac:dyDescent="0.4">
      <c r="A145">
        <v>51.977499999999999</v>
      </c>
      <c r="B145">
        <v>58.89</v>
      </c>
      <c r="C145">
        <v>1.83</v>
      </c>
      <c r="D145">
        <f t="shared" si="10"/>
        <v>58.918426659237937</v>
      </c>
    </row>
    <row r="146" spans="1:4" x14ac:dyDescent="0.4">
      <c r="A146">
        <v>52.32</v>
      </c>
      <c r="B146">
        <v>58.99</v>
      </c>
      <c r="C146">
        <v>1.78</v>
      </c>
      <c r="D146">
        <f t="shared" si="10"/>
        <v>59.016849288995431</v>
      </c>
    </row>
    <row r="147" spans="1:4" x14ac:dyDescent="0.4">
      <c r="A147">
        <v>52.662500000000001</v>
      </c>
      <c r="B147">
        <v>59.02</v>
      </c>
      <c r="C147">
        <v>1.69</v>
      </c>
      <c r="D147">
        <f t="shared" si="10"/>
        <v>59.044191077531075</v>
      </c>
    </row>
    <row r="148" spans="1:4" x14ac:dyDescent="0.4">
      <c r="A148">
        <v>53.005000000000003</v>
      </c>
      <c r="B148">
        <v>59.02</v>
      </c>
      <c r="C148">
        <v>1.64</v>
      </c>
      <c r="D148">
        <f t="shared" si="10"/>
        <v>59.042781099809318</v>
      </c>
    </row>
    <row r="149" spans="1:4" x14ac:dyDescent="0.4">
      <c r="A149">
        <v>53.347499999999997</v>
      </c>
      <c r="B149">
        <v>59.14</v>
      </c>
      <c r="C149">
        <v>1.54</v>
      </c>
      <c r="D149">
        <f t="shared" si="10"/>
        <v>59.160047329257608</v>
      </c>
    </row>
    <row r="150" spans="1:4" x14ac:dyDescent="0.4">
      <c r="A150">
        <v>53.69</v>
      </c>
      <c r="B150">
        <v>59.13</v>
      </c>
      <c r="C150">
        <v>1.41</v>
      </c>
      <c r="D150">
        <f t="shared" si="10"/>
        <v>59.146808874190334</v>
      </c>
    </row>
    <row r="151" spans="1:4" x14ac:dyDescent="0.4">
      <c r="A151">
        <v>54.032499999999999</v>
      </c>
      <c r="B151">
        <v>59.11</v>
      </c>
      <c r="C151">
        <v>1.35</v>
      </c>
      <c r="D151">
        <f t="shared" si="10"/>
        <v>59.12541416345428</v>
      </c>
    </row>
    <row r="152" spans="1:4" x14ac:dyDescent="0.4">
      <c r="A152">
        <v>54.375</v>
      </c>
      <c r="B152">
        <v>59.18</v>
      </c>
      <c r="C152">
        <v>1.26</v>
      </c>
      <c r="D152">
        <f t="shared" si="10"/>
        <v>59.193411795570626</v>
      </c>
    </row>
    <row r="153" spans="1:4" x14ac:dyDescent="0.4">
      <c r="A153">
        <v>54.717500000000001</v>
      </c>
      <c r="B153">
        <v>59.26</v>
      </c>
      <c r="C153">
        <v>1.19</v>
      </c>
      <c r="D153">
        <f t="shared" si="10"/>
        <v>59.271946990123411</v>
      </c>
    </row>
    <row r="154" spans="1:4" x14ac:dyDescent="0.4">
      <c r="A154">
        <v>55.06</v>
      </c>
      <c r="B154">
        <v>59.31</v>
      </c>
      <c r="C154">
        <v>1.1100000000000001</v>
      </c>
      <c r="D154">
        <f t="shared" si="10"/>
        <v>59.320386040551021</v>
      </c>
    </row>
    <row r="155" spans="1:4" x14ac:dyDescent="0.4">
      <c r="A155">
        <v>55.402500000000003</v>
      </c>
      <c r="B155">
        <v>59.31</v>
      </c>
      <c r="C155">
        <v>1.03</v>
      </c>
      <c r="D155">
        <f t="shared" si="10"/>
        <v>59.318943011486645</v>
      </c>
    </row>
    <row r="156" spans="1:4" x14ac:dyDescent="0.4">
      <c r="A156">
        <v>55.744999999999997</v>
      </c>
      <c r="B156">
        <v>59.33</v>
      </c>
      <c r="C156">
        <v>0.97</v>
      </c>
      <c r="D156">
        <f t="shared" si="10"/>
        <v>59.337928848250172</v>
      </c>
    </row>
    <row r="157" spans="1:4" x14ac:dyDescent="0.4">
      <c r="A157">
        <v>56.087499999999999</v>
      </c>
      <c r="B157">
        <v>59.38</v>
      </c>
      <c r="C157">
        <v>0.89</v>
      </c>
      <c r="D157">
        <f t="shared" si="10"/>
        <v>59.386669379583836</v>
      </c>
    </row>
    <row r="158" spans="1:4" x14ac:dyDescent="0.4">
      <c r="A158">
        <v>56.43</v>
      </c>
      <c r="B158">
        <v>59.42</v>
      </c>
      <c r="C158">
        <v>0.8</v>
      </c>
      <c r="D158">
        <f t="shared" si="10"/>
        <v>59.425385148099799</v>
      </c>
    </row>
    <row r="159" spans="1:4" x14ac:dyDescent="0.4">
      <c r="A159">
        <v>56.772500000000001</v>
      </c>
      <c r="B159">
        <v>59.42</v>
      </c>
      <c r="C159">
        <v>0.72</v>
      </c>
      <c r="D159">
        <f t="shared" si="10"/>
        <v>59.424362007513388</v>
      </c>
    </row>
    <row r="160" spans="1:4" x14ac:dyDescent="0.4">
      <c r="A160">
        <v>57.115000000000002</v>
      </c>
      <c r="B160">
        <v>59.49</v>
      </c>
      <c r="C160">
        <v>0.71</v>
      </c>
      <c r="D160">
        <f t="shared" si="10"/>
        <v>59.494236695666586</v>
      </c>
    </row>
    <row r="161" spans="1:4" x14ac:dyDescent="0.4">
      <c r="A161">
        <v>57.457500000000003</v>
      </c>
      <c r="B161">
        <v>59.5</v>
      </c>
      <c r="C161">
        <v>0.6</v>
      </c>
      <c r="D161">
        <f t="shared" si="10"/>
        <v>59.503025133181254</v>
      </c>
    </row>
    <row r="162" spans="1:4" x14ac:dyDescent="0.4">
      <c r="A162">
        <v>57.8</v>
      </c>
      <c r="B162">
        <v>59.53</v>
      </c>
      <c r="C162">
        <v>0.53</v>
      </c>
      <c r="D162">
        <f t="shared" si="10"/>
        <v>59.532359267880523</v>
      </c>
    </row>
    <row r="163" spans="1:4" x14ac:dyDescent="0.4">
      <c r="A163">
        <v>58.142499999999998</v>
      </c>
      <c r="B163">
        <v>59.49</v>
      </c>
      <c r="C163">
        <v>0.45</v>
      </c>
      <c r="D163">
        <f t="shared" si="10"/>
        <v>59.491701942371762</v>
      </c>
    </row>
    <row r="164" spans="1:4" x14ac:dyDescent="0.4">
      <c r="A164">
        <v>58.484999999999999</v>
      </c>
      <c r="B164">
        <v>59.53</v>
      </c>
      <c r="C164">
        <v>0.36</v>
      </c>
      <c r="D164">
        <f t="shared" si="10"/>
        <v>59.531088516841351</v>
      </c>
    </row>
    <row r="165" spans="1:4" x14ac:dyDescent="0.4">
      <c r="A165">
        <v>58.827500000000001</v>
      </c>
      <c r="B165">
        <v>59.54</v>
      </c>
      <c r="C165">
        <v>0.3</v>
      </c>
      <c r="D165">
        <f t="shared" si="10"/>
        <v>59.540755789626992</v>
      </c>
    </row>
    <row r="166" spans="1:4" x14ac:dyDescent="0.4">
      <c r="A166">
        <v>59.17</v>
      </c>
      <c r="B166">
        <v>59.59</v>
      </c>
      <c r="C166">
        <v>0.24</v>
      </c>
      <c r="D166">
        <f t="shared" si="10"/>
        <v>59.590483300607659</v>
      </c>
    </row>
    <row r="167" spans="1:4" x14ac:dyDescent="0.4">
      <c r="A167">
        <v>59.512500000000003</v>
      </c>
      <c r="B167">
        <v>59.64</v>
      </c>
      <c r="C167">
        <v>0.15</v>
      </c>
      <c r="D167">
        <f t="shared" si="10"/>
        <v>59.640188631492443</v>
      </c>
    </row>
    <row r="168" spans="1:4" x14ac:dyDescent="0.4">
      <c r="A168">
        <v>59.854999999999997</v>
      </c>
      <c r="B168">
        <v>59.64</v>
      </c>
      <c r="C168">
        <v>0.08</v>
      </c>
      <c r="D168">
        <f t="shared" si="10"/>
        <v>59.640053655240791</v>
      </c>
    </row>
    <row r="169" spans="1:4" x14ac:dyDescent="0.4">
      <c r="A169">
        <v>60.197499999999998</v>
      </c>
      <c r="B169">
        <v>59.65</v>
      </c>
      <c r="C169">
        <v>0</v>
      </c>
      <c r="D169">
        <f t="shared" si="10"/>
        <v>59.65</v>
      </c>
    </row>
    <row r="170" spans="1:4" x14ac:dyDescent="0.4">
      <c r="A170">
        <v>60.54</v>
      </c>
      <c r="B170">
        <v>59.67</v>
      </c>
      <c r="C170">
        <v>-0.02</v>
      </c>
      <c r="D170">
        <f t="shared" si="10"/>
        <v>59.670003351767967</v>
      </c>
    </row>
    <row r="171" spans="1:4" x14ac:dyDescent="0.4">
      <c r="A171">
        <v>60.8825</v>
      </c>
      <c r="B171">
        <v>59.69</v>
      </c>
      <c r="C171">
        <v>-0.09</v>
      </c>
      <c r="D171">
        <f t="shared" si="10"/>
        <v>59.690067850522667</v>
      </c>
    </row>
    <row r="172" spans="1:4" x14ac:dyDescent="0.4">
      <c r="A172">
        <v>61.225000000000001</v>
      </c>
      <c r="B172">
        <v>59.69</v>
      </c>
      <c r="C172">
        <v>-0.22</v>
      </c>
      <c r="D172">
        <f t="shared" si="10"/>
        <v>59.690405426668029</v>
      </c>
    </row>
    <row r="173" spans="1:4" x14ac:dyDescent="0.4">
      <c r="A173">
        <v>61.567500000000003</v>
      </c>
      <c r="B173">
        <v>59.74</v>
      </c>
      <c r="C173">
        <v>-0.28000000000000003</v>
      </c>
      <c r="D173">
        <f t="shared" si="10"/>
        <v>59.740656173162343</v>
      </c>
    </row>
    <row r="174" spans="1:4" x14ac:dyDescent="0.4">
      <c r="A174">
        <v>61.91</v>
      </c>
      <c r="B174">
        <v>59.77</v>
      </c>
      <c r="C174">
        <v>-0.32</v>
      </c>
      <c r="D174">
        <f t="shared" si="10"/>
        <v>59.770856610893574</v>
      </c>
    </row>
    <row r="175" spans="1:4" x14ac:dyDescent="0.4">
      <c r="A175">
        <v>62.252499999999998</v>
      </c>
      <c r="B175">
        <v>59.71</v>
      </c>
      <c r="C175">
        <v>-0.4</v>
      </c>
      <c r="D175">
        <f t="shared" si="10"/>
        <v>59.71133979404582</v>
      </c>
    </row>
    <row r="176" spans="1:4" x14ac:dyDescent="0.4">
      <c r="A176">
        <v>62.594999999999999</v>
      </c>
      <c r="B176">
        <v>59.77</v>
      </c>
      <c r="C176">
        <v>-0.49</v>
      </c>
      <c r="D176">
        <f t="shared" si="10"/>
        <v>59.772008498962123</v>
      </c>
    </row>
    <row r="177" spans="1:4" x14ac:dyDescent="0.4">
      <c r="A177">
        <v>62.9375</v>
      </c>
      <c r="B177">
        <v>59.75</v>
      </c>
      <c r="C177">
        <v>-0.55000000000000004</v>
      </c>
      <c r="D177">
        <f t="shared" si="10"/>
        <v>59.752531327132907</v>
      </c>
    </row>
    <row r="178" spans="1:4" x14ac:dyDescent="0.4">
      <c r="A178">
        <v>63.28</v>
      </c>
      <c r="B178">
        <v>59.77</v>
      </c>
      <c r="C178">
        <v>-0.56000000000000005</v>
      </c>
      <c r="D178">
        <f t="shared" si="10"/>
        <v>59.772623332090753</v>
      </c>
    </row>
    <row r="179" spans="1:4" x14ac:dyDescent="0.4">
      <c r="A179">
        <v>63.622500000000002</v>
      </c>
      <c r="B179">
        <v>59.76</v>
      </c>
      <c r="C179">
        <v>-0.66</v>
      </c>
      <c r="D179">
        <f t="shared" si="10"/>
        <v>59.763644467184228</v>
      </c>
    </row>
    <row r="180" spans="1:4" x14ac:dyDescent="0.4">
      <c r="A180">
        <v>63.965000000000003</v>
      </c>
      <c r="B180">
        <v>59.77</v>
      </c>
      <c r="C180">
        <v>-0.73</v>
      </c>
      <c r="D180">
        <f t="shared" si="10"/>
        <v>59.774457755800682</v>
      </c>
    </row>
    <row r="181" spans="1:4" x14ac:dyDescent="0.4">
      <c r="A181">
        <v>64.307500000000005</v>
      </c>
      <c r="B181">
        <v>59.77</v>
      </c>
      <c r="C181">
        <v>-0.78</v>
      </c>
      <c r="D181">
        <f t="shared" si="10"/>
        <v>59.775089293116075</v>
      </c>
    </row>
    <row r="182" spans="1:4" x14ac:dyDescent="0.4">
      <c r="A182">
        <v>64.650000000000006</v>
      </c>
      <c r="B182">
        <v>59.78</v>
      </c>
      <c r="C182">
        <v>-0.87</v>
      </c>
      <c r="D182">
        <f t="shared" si="10"/>
        <v>59.786330377436613</v>
      </c>
    </row>
    <row r="183" spans="1:4" x14ac:dyDescent="0.4">
      <c r="A183">
        <v>64.992500000000007</v>
      </c>
      <c r="B183">
        <v>59.77</v>
      </c>
      <c r="C183">
        <v>-0.88</v>
      </c>
      <c r="D183">
        <f t="shared" si="10"/>
        <v>59.776477815274461</v>
      </c>
    </row>
    <row r="184" spans="1:4" x14ac:dyDescent="0.4">
      <c r="A184">
        <v>65.334999999999994</v>
      </c>
      <c r="B184">
        <v>59.81</v>
      </c>
      <c r="C184">
        <v>-0.95</v>
      </c>
      <c r="D184">
        <f t="shared" si="10"/>
        <v>59.81754424915821</v>
      </c>
    </row>
    <row r="185" spans="1:4" x14ac:dyDescent="0.4">
      <c r="A185">
        <v>65.677499999999995</v>
      </c>
      <c r="B185">
        <v>59.81</v>
      </c>
      <c r="C185">
        <v>-1</v>
      </c>
      <c r="D185">
        <f t="shared" si="10"/>
        <v>59.818359221897751</v>
      </c>
    </row>
    <row r="186" spans="1:4" x14ac:dyDescent="0.4">
      <c r="A186">
        <v>66.02</v>
      </c>
      <c r="B186">
        <v>59.82</v>
      </c>
      <c r="C186">
        <v>-1.0900000000000001</v>
      </c>
      <c r="D186">
        <f t="shared" si="10"/>
        <v>59.829929801061944</v>
      </c>
    </row>
    <row r="187" spans="1:4" x14ac:dyDescent="0.4">
      <c r="A187">
        <v>66.362499999999997</v>
      </c>
      <c r="B187">
        <v>59.79</v>
      </c>
      <c r="C187">
        <v>-1.17</v>
      </c>
      <c r="D187">
        <f t="shared" si="10"/>
        <v>59.80144647080035</v>
      </c>
    </row>
    <row r="188" spans="1:4" x14ac:dyDescent="0.4">
      <c r="A188">
        <v>66.704999999999998</v>
      </c>
      <c r="B188">
        <v>59.83</v>
      </c>
      <c r="C188">
        <v>-1.23</v>
      </c>
      <c r="D188">
        <f t="shared" si="10"/>
        <v>59.84264198713155</v>
      </c>
    </row>
    <row r="189" spans="1:4" x14ac:dyDescent="0.4">
      <c r="A189">
        <v>67.047499999999999</v>
      </c>
      <c r="B189">
        <v>59.83</v>
      </c>
      <c r="C189">
        <v>-1.3</v>
      </c>
      <c r="D189">
        <f t="shared" si="10"/>
        <v>59.844121682918868</v>
      </c>
    </row>
    <row r="190" spans="1:4" x14ac:dyDescent="0.4">
      <c r="A190">
        <v>67.39</v>
      </c>
      <c r="B190">
        <v>59.82</v>
      </c>
      <c r="C190">
        <v>-1.33</v>
      </c>
      <c r="D190">
        <f t="shared" si="10"/>
        <v>59.834783362188254</v>
      </c>
    </row>
    <row r="191" spans="1:4" x14ac:dyDescent="0.4">
      <c r="A191">
        <v>67.732500000000002</v>
      </c>
      <c r="B191">
        <v>59.83</v>
      </c>
      <c r="C191">
        <v>-1.42</v>
      </c>
      <c r="D191">
        <f t="shared" si="10"/>
        <v>59.846848705675384</v>
      </c>
    </row>
    <row r="192" spans="1:4" x14ac:dyDescent="0.4">
      <c r="A192">
        <v>68.075000000000003</v>
      </c>
      <c r="B192">
        <v>59.81</v>
      </c>
      <c r="C192">
        <v>-1.42</v>
      </c>
      <c r="D192">
        <f t="shared" si="10"/>
        <v>59.8268543381649</v>
      </c>
    </row>
    <row r="193" spans="1:4" x14ac:dyDescent="0.4">
      <c r="A193">
        <v>68.417500000000004</v>
      </c>
      <c r="B193">
        <v>59.87</v>
      </c>
      <c r="C193">
        <v>-1.48</v>
      </c>
      <c r="D193">
        <f t="shared" si="10"/>
        <v>59.888290174290333</v>
      </c>
    </row>
    <row r="194" spans="1:4" x14ac:dyDescent="0.4">
      <c r="A194">
        <v>68.760000000000005</v>
      </c>
      <c r="B194">
        <v>59.83</v>
      </c>
      <c r="C194">
        <v>-1.52</v>
      </c>
      <c r="D194">
        <f t="shared" si="10"/>
        <v>59.849304924952968</v>
      </c>
    </row>
    <row r="195" spans="1:4" x14ac:dyDescent="0.4">
      <c r="A195">
        <v>69.102500000000006</v>
      </c>
      <c r="B195">
        <v>59.85</v>
      </c>
      <c r="C195">
        <v>-1.58</v>
      </c>
      <c r="D195">
        <f t="shared" ref="D195:D258" si="11">SQRT(B195^2+C195^2)</f>
        <v>59.870851839605557</v>
      </c>
    </row>
    <row r="196" spans="1:4" x14ac:dyDescent="0.4">
      <c r="A196">
        <v>69.444999999999993</v>
      </c>
      <c r="B196">
        <v>59.87</v>
      </c>
      <c r="C196">
        <v>-1.68</v>
      </c>
      <c r="D196">
        <f t="shared" si="11"/>
        <v>59.893566432464176</v>
      </c>
    </row>
    <row r="197" spans="1:4" x14ac:dyDescent="0.4">
      <c r="A197">
        <v>69.787499999999994</v>
      </c>
      <c r="B197">
        <v>59.82</v>
      </c>
      <c r="C197">
        <v>-1.72</v>
      </c>
      <c r="D197">
        <f t="shared" si="11"/>
        <v>59.844722407243232</v>
      </c>
    </row>
    <row r="198" spans="1:4" x14ac:dyDescent="0.4">
      <c r="A198">
        <v>70.13</v>
      </c>
      <c r="B198">
        <v>59.83</v>
      </c>
      <c r="C198">
        <v>-1.75</v>
      </c>
      <c r="D198">
        <f t="shared" si="11"/>
        <v>59.855587876154047</v>
      </c>
    </row>
    <row r="199" spans="1:4" x14ac:dyDescent="0.4">
      <c r="A199">
        <v>70.472499999999997</v>
      </c>
      <c r="B199">
        <v>59.79</v>
      </c>
      <c r="C199">
        <v>-1.79</v>
      </c>
      <c r="D199">
        <f t="shared" si="11"/>
        <v>59.816788613231317</v>
      </c>
    </row>
    <row r="200" spans="1:4" x14ac:dyDescent="0.4">
      <c r="A200">
        <v>70.814999999999998</v>
      </c>
      <c r="B200">
        <v>59.85</v>
      </c>
      <c r="C200">
        <v>-1.85</v>
      </c>
      <c r="D200">
        <f t="shared" si="11"/>
        <v>59.878585487634894</v>
      </c>
    </row>
    <row r="201" spans="1:4" x14ac:dyDescent="0.4">
      <c r="A201">
        <v>71.157499999999999</v>
      </c>
      <c r="B201">
        <v>59.82</v>
      </c>
      <c r="C201">
        <v>-1.92</v>
      </c>
      <c r="D201">
        <f t="shared" si="11"/>
        <v>59.850804505871096</v>
      </c>
    </row>
    <row r="202" spans="1:4" x14ac:dyDescent="0.4">
      <c r="A202">
        <v>71.5</v>
      </c>
      <c r="B202">
        <v>59.79</v>
      </c>
      <c r="C202">
        <v>-1.96</v>
      </c>
      <c r="D202">
        <f t="shared" si="11"/>
        <v>59.822117147422993</v>
      </c>
    </row>
    <row r="203" spans="1:4" x14ac:dyDescent="0.4">
      <c r="A203">
        <v>71.842500000000001</v>
      </c>
      <c r="B203">
        <v>59.82</v>
      </c>
      <c r="C203">
        <v>-2.0699999999999998</v>
      </c>
      <c r="D203">
        <f t="shared" si="11"/>
        <v>59.855804229832216</v>
      </c>
    </row>
    <row r="204" spans="1:4" x14ac:dyDescent="0.4">
      <c r="A204">
        <v>72.185000000000002</v>
      </c>
      <c r="B204">
        <v>59.81</v>
      </c>
      <c r="C204">
        <v>-2.06</v>
      </c>
      <c r="D204">
        <f t="shared" si="11"/>
        <v>59.845465158188887</v>
      </c>
    </row>
    <row r="205" spans="1:4" x14ac:dyDescent="0.4">
      <c r="A205">
        <v>72.527500000000003</v>
      </c>
      <c r="B205">
        <v>59.75</v>
      </c>
      <c r="C205">
        <v>-2.1</v>
      </c>
      <c r="D205">
        <f t="shared" si="11"/>
        <v>59.786892376172219</v>
      </c>
    </row>
    <row r="206" spans="1:4" x14ac:dyDescent="0.4">
      <c r="A206">
        <v>72.87</v>
      </c>
      <c r="B206">
        <v>59.72</v>
      </c>
      <c r="C206">
        <v>-2.14</v>
      </c>
      <c r="D206">
        <f t="shared" si="11"/>
        <v>59.758329963277923</v>
      </c>
    </row>
    <row r="207" spans="1:4" x14ac:dyDescent="0.4">
      <c r="A207">
        <v>73.212500000000006</v>
      </c>
      <c r="B207">
        <v>59.74</v>
      </c>
      <c r="C207">
        <v>-2.19</v>
      </c>
      <c r="D207">
        <f t="shared" si="11"/>
        <v>59.780127969083509</v>
      </c>
    </row>
    <row r="208" spans="1:4" x14ac:dyDescent="0.4">
      <c r="A208">
        <v>73.555000000000007</v>
      </c>
      <c r="B208">
        <v>59.72</v>
      </c>
      <c r="C208">
        <v>-2.29</v>
      </c>
      <c r="D208">
        <f t="shared" si="11"/>
        <v>59.763889598987781</v>
      </c>
    </row>
    <row r="209" spans="1:4" x14ac:dyDescent="0.4">
      <c r="A209">
        <v>73.897499999999994</v>
      </c>
      <c r="B209">
        <v>59.72</v>
      </c>
      <c r="C209">
        <v>-2.2799999999999998</v>
      </c>
      <c r="D209">
        <f t="shared" si="11"/>
        <v>59.763507259865534</v>
      </c>
    </row>
    <row r="210" spans="1:4" x14ac:dyDescent="0.4">
      <c r="A210">
        <v>74.239999999999995</v>
      </c>
      <c r="B210">
        <v>59.65</v>
      </c>
      <c r="C210">
        <v>-2.33</v>
      </c>
      <c r="D210">
        <f t="shared" si="11"/>
        <v>59.695488941795254</v>
      </c>
    </row>
    <row r="211" spans="1:4" x14ac:dyDescent="0.4">
      <c r="A211">
        <v>74.582499999999996</v>
      </c>
      <c r="B211">
        <v>59.72</v>
      </c>
      <c r="C211">
        <v>-2.33</v>
      </c>
      <c r="D211">
        <f t="shared" si="11"/>
        <v>59.765435663098785</v>
      </c>
    </row>
    <row r="212" spans="1:4" x14ac:dyDescent="0.4">
      <c r="A212">
        <v>74.924999999999997</v>
      </c>
      <c r="B212">
        <v>59.63</v>
      </c>
      <c r="C212">
        <v>-2.38</v>
      </c>
      <c r="D212">
        <f t="shared" si="11"/>
        <v>59.677477326039849</v>
      </c>
    </row>
    <row r="213" spans="1:4" x14ac:dyDescent="0.4">
      <c r="A213">
        <v>75.267499999999998</v>
      </c>
      <c r="B213">
        <v>59.7</v>
      </c>
      <c r="C213">
        <v>-2.44</v>
      </c>
      <c r="D213">
        <f t="shared" si="11"/>
        <v>59.749841840794858</v>
      </c>
    </row>
    <row r="214" spans="1:4" x14ac:dyDescent="0.4">
      <c r="A214">
        <v>75.61</v>
      </c>
      <c r="B214">
        <v>59.69</v>
      </c>
      <c r="C214">
        <v>-2.48</v>
      </c>
      <c r="D214">
        <f t="shared" si="11"/>
        <v>59.741497302963538</v>
      </c>
    </row>
    <row r="215" spans="1:4" x14ac:dyDescent="0.4">
      <c r="A215">
        <v>75.952500000000001</v>
      </c>
      <c r="B215">
        <v>59.64</v>
      </c>
      <c r="C215">
        <v>-2.5299999999999998</v>
      </c>
      <c r="D215">
        <f t="shared" si="11"/>
        <v>59.693638689562221</v>
      </c>
    </row>
    <row r="216" spans="1:4" x14ac:dyDescent="0.4">
      <c r="A216">
        <v>76.295000000000002</v>
      </c>
      <c r="B216">
        <v>59.62</v>
      </c>
      <c r="C216">
        <v>-2.57</v>
      </c>
      <c r="D216">
        <f t="shared" si="11"/>
        <v>59.675365939389089</v>
      </c>
    </row>
    <row r="217" spans="1:4" x14ac:dyDescent="0.4">
      <c r="A217">
        <v>76.637500000000003</v>
      </c>
      <c r="B217">
        <v>59.65</v>
      </c>
      <c r="C217">
        <v>-2.5299999999999998</v>
      </c>
      <c r="D217">
        <f t="shared" si="11"/>
        <v>59.703629705404012</v>
      </c>
    </row>
    <row r="218" spans="1:4" x14ac:dyDescent="0.4">
      <c r="A218">
        <v>76.98</v>
      </c>
      <c r="B218">
        <v>59.61</v>
      </c>
      <c r="C218">
        <v>-2.61</v>
      </c>
      <c r="D218">
        <f t="shared" si="11"/>
        <v>59.667111543965326</v>
      </c>
    </row>
    <row r="219" spans="1:4" x14ac:dyDescent="0.4">
      <c r="A219">
        <v>77.322500000000005</v>
      </c>
      <c r="B219">
        <v>59.54</v>
      </c>
      <c r="C219">
        <v>-2.69</v>
      </c>
      <c r="D219">
        <f t="shared" si="11"/>
        <v>59.60073573371389</v>
      </c>
    </row>
    <row r="220" spans="1:4" x14ac:dyDescent="0.4">
      <c r="A220">
        <v>77.665000000000006</v>
      </c>
      <c r="B220">
        <v>59.63</v>
      </c>
      <c r="C220">
        <v>-2.66</v>
      </c>
      <c r="D220">
        <f t="shared" si="11"/>
        <v>59.689299711087251</v>
      </c>
    </row>
    <row r="221" spans="1:4" x14ac:dyDescent="0.4">
      <c r="A221">
        <v>78.007499999999993</v>
      </c>
      <c r="B221">
        <v>59.68</v>
      </c>
      <c r="C221">
        <v>-2.62</v>
      </c>
      <c r="D221">
        <f t="shared" si="11"/>
        <v>59.737482370786267</v>
      </c>
    </row>
    <row r="222" spans="1:4" x14ac:dyDescent="0.4">
      <c r="A222">
        <v>78.349999999999994</v>
      </c>
      <c r="B222">
        <v>59.55</v>
      </c>
      <c r="C222">
        <v>-2.79</v>
      </c>
      <c r="D222">
        <f t="shared" si="11"/>
        <v>59.615321856046364</v>
      </c>
    </row>
    <row r="223" spans="1:4" x14ac:dyDescent="0.4">
      <c r="A223">
        <v>78.692499999999995</v>
      </c>
      <c r="B223">
        <v>59.47</v>
      </c>
      <c r="C223">
        <v>-2.81</v>
      </c>
      <c r="D223">
        <f t="shared" si="11"/>
        <v>59.536350240840257</v>
      </c>
    </row>
    <row r="224" spans="1:4" x14ac:dyDescent="0.4">
      <c r="A224">
        <v>79.034999999999997</v>
      </c>
      <c r="B224">
        <v>59.62</v>
      </c>
      <c r="C224">
        <v>-2.76</v>
      </c>
      <c r="D224">
        <f t="shared" si="11"/>
        <v>59.683850411983308</v>
      </c>
    </row>
    <row r="225" spans="1:4" x14ac:dyDescent="0.4">
      <c r="A225">
        <v>79.377499999999998</v>
      </c>
      <c r="B225">
        <v>59.46</v>
      </c>
      <c r="C225">
        <v>-2.82</v>
      </c>
      <c r="D225">
        <f t="shared" si="11"/>
        <v>59.526834285051649</v>
      </c>
    </row>
    <row r="226" spans="1:4" x14ac:dyDescent="0.4">
      <c r="A226">
        <v>79.72</v>
      </c>
      <c r="B226">
        <v>59.55</v>
      </c>
      <c r="C226">
        <v>-2.87</v>
      </c>
      <c r="D226">
        <f t="shared" si="11"/>
        <v>59.619119416509328</v>
      </c>
    </row>
    <row r="227" spans="1:4" x14ac:dyDescent="0.4">
      <c r="A227">
        <v>80.0625</v>
      </c>
      <c r="B227">
        <v>59.57</v>
      </c>
      <c r="C227">
        <v>-2.83</v>
      </c>
      <c r="D227">
        <f t="shared" si="11"/>
        <v>59.637184708871025</v>
      </c>
    </row>
    <row r="228" spans="1:4" x14ac:dyDescent="0.4">
      <c r="A228">
        <v>80.405000000000001</v>
      </c>
      <c r="B228">
        <v>59.48</v>
      </c>
      <c r="C228">
        <v>-2.9</v>
      </c>
      <c r="D228">
        <f t="shared" si="11"/>
        <v>59.55065406861624</v>
      </c>
    </row>
    <row r="229" spans="1:4" x14ac:dyDescent="0.4">
      <c r="A229">
        <v>80.747500000000002</v>
      </c>
      <c r="B229">
        <v>59.44</v>
      </c>
      <c r="C229">
        <v>-2.94</v>
      </c>
      <c r="D229">
        <f t="shared" si="11"/>
        <v>59.512664198471235</v>
      </c>
    </row>
    <row r="230" spans="1:4" x14ac:dyDescent="0.4">
      <c r="A230">
        <v>81.09</v>
      </c>
      <c r="B230">
        <v>59.45</v>
      </c>
      <c r="C230">
        <v>-2.96</v>
      </c>
      <c r="D230">
        <f t="shared" si="11"/>
        <v>59.523643201672392</v>
      </c>
    </row>
    <row r="231" spans="1:4" x14ac:dyDescent="0.4">
      <c r="A231">
        <v>81.432500000000005</v>
      </c>
      <c r="B231">
        <v>59.4</v>
      </c>
      <c r="C231">
        <v>-2.95</v>
      </c>
      <c r="D231">
        <f t="shared" si="11"/>
        <v>59.473208253801133</v>
      </c>
    </row>
    <row r="232" spans="1:4" x14ac:dyDescent="0.4">
      <c r="A232">
        <v>81.775000000000006</v>
      </c>
      <c r="B232">
        <v>59.41</v>
      </c>
      <c r="C232">
        <v>-2.94</v>
      </c>
      <c r="D232">
        <f t="shared" si="11"/>
        <v>59.482700846548646</v>
      </c>
    </row>
    <row r="233" spans="1:4" x14ac:dyDescent="0.4">
      <c r="A233">
        <v>82.117500000000007</v>
      </c>
      <c r="B233">
        <v>59.44</v>
      </c>
      <c r="C233">
        <v>-2.99</v>
      </c>
      <c r="D233">
        <f t="shared" si="11"/>
        <v>59.515155212769123</v>
      </c>
    </row>
    <row r="234" spans="1:4" x14ac:dyDescent="0.4">
      <c r="A234">
        <v>82.46</v>
      </c>
      <c r="B234">
        <v>59.36</v>
      </c>
      <c r="C234">
        <v>-3.01</v>
      </c>
      <c r="D234">
        <f t="shared" si="11"/>
        <v>59.436265865210608</v>
      </c>
    </row>
    <row r="235" spans="1:4" x14ac:dyDescent="0.4">
      <c r="A235">
        <v>82.802499999999995</v>
      </c>
      <c r="B235">
        <v>59.36</v>
      </c>
      <c r="C235">
        <v>-3.04</v>
      </c>
      <c r="D235">
        <f t="shared" si="11"/>
        <v>59.437792691182601</v>
      </c>
    </row>
    <row r="236" spans="1:4" x14ac:dyDescent="0.4">
      <c r="A236">
        <v>83.144999999999996</v>
      </c>
      <c r="B236">
        <v>59.35</v>
      </c>
      <c r="C236">
        <v>-3.03</v>
      </c>
      <c r="D236">
        <f t="shared" si="11"/>
        <v>59.427295075579536</v>
      </c>
    </row>
    <row r="237" spans="1:4" x14ac:dyDescent="0.4">
      <c r="A237">
        <v>83.487499999999997</v>
      </c>
      <c r="B237">
        <v>59.31</v>
      </c>
      <c r="C237">
        <v>-3.01</v>
      </c>
      <c r="D237">
        <f t="shared" si="11"/>
        <v>59.386330076878806</v>
      </c>
    </row>
    <row r="238" spans="1:4" x14ac:dyDescent="0.4">
      <c r="A238">
        <v>83.83</v>
      </c>
      <c r="B238">
        <v>59.32</v>
      </c>
      <c r="C238">
        <v>-3.06</v>
      </c>
      <c r="D238">
        <f t="shared" si="11"/>
        <v>59.398872043162569</v>
      </c>
    </row>
    <row r="239" spans="1:4" x14ac:dyDescent="0.4">
      <c r="A239">
        <v>84.172499999999999</v>
      </c>
      <c r="B239">
        <v>59.32</v>
      </c>
      <c r="C239">
        <v>-3.06</v>
      </c>
      <c r="D239">
        <f t="shared" si="11"/>
        <v>59.398872043162569</v>
      </c>
    </row>
    <row r="240" spans="1:4" x14ac:dyDescent="0.4">
      <c r="A240">
        <v>84.515000000000001</v>
      </c>
      <c r="B240">
        <v>59.29</v>
      </c>
      <c r="C240">
        <v>-3.07</v>
      </c>
      <c r="D240">
        <f t="shared" si="11"/>
        <v>59.369428159617641</v>
      </c>
    </row>
    <row r="241" spans="1:4" x14ac:dyDescent="0.4">
      <c r="A241">
        <v>84.857500000000002</v>
      </c>
      <c r="B241">
        <v>59.33</v>
      </c>
      <c r="C241">
        <v>-3.07</v>
      </c>
      <c r="D241">
        <f t="shared" si="11"/>
        <v>59.409374681105675</v>
      </c>
    </row>
    <row r="242" spans="1:4" x14ac:dyDescent="0.4">
      <c r="A242">
        <v>85.2</v>
      </c>
      <c r="B242">
        <v>59.29</v>
      </c>
      <c r="C242">
        <v>-3.11</v>
      </c>
      <c r="D242">
        <f t="shared" si="11"/>
        <v>59.371510002694052</v>
      </c>
    </row>
    <row r="243" spans="1:4" x14ac:dyDescent="0.4">
      <c r="A243">
        <v>85.542500000000004</v>
      </c>
      <c r="B243">
        <v>59.24</v>
      </c>
      <c r="C243">
        <v>-3.12</v>
      </c>
      <c r="D243">
        <f t="shared" si="11"/>
        <v>59.322103806254212</v>
      </c>
    </row>
    <row r="244" spans="1:4" x14ac:dyDescent="0.4">
      <c r="A244">
        <v>85.885000000000005</v>
      </c>
      <c r="B244">
        <v>59.3</v>
      </c>
      <c r="C244">
        <v>-3.12</v>
      </c>
      <c r="D244">
        <f t="shared" si="11"/>
        <v>59.382020848064776</v>
      </c>
    </row>
    <row r="245" spans="1:4" x14ac:dyDescent="0.4">
      <c r="A245">
        <v>86.227500000000006</v>
      </c>
      <c r="B245">
        <v>59.27</v>
      </c>
      <c r="C245">
        <v>-3.14</v>
      </c>
      <c r="D245">
        <f t="shared" si="11"/>
        <v>59.353117020085818</v>
      </c>
    </row>
    <row r="246" spans="1:4" x14ac:dyDescent="0.4">
      <c r="A246">
        <v>86.57</v>
      </c>
      <c r="B246">
        <v>59.28</v>
      </c>
      <c r="C246">
        <v>-3.07</v>
      </c>
      <c r="D246">
        <f t="shared" si="11"/>
        <v>59.359441540499688</v>
      </c>
    </row>
    <row r="247" spans="1:4" x14ac:dyDescent="0.4">
      <c r="A247">
        <v>86.912499999999994</v>
      </c>
      <c r="B247">
        <v>59.28</v>
      </c>
      <c r="C247">
        <v>-3.11</v>
      </c>
      <c r="D247">
        <f t="shared" si="11"/>
        <v>59.361523733812632</v>
      </c>
    </row>
    <row r="248" spans="1:4" x14ac:dyDescent="0.4">
      <c r="A248">
        <v>87.254999999999995</v>
      </c>
      <c r="B248">
        <v>59.23</v>
      </c>
      <c r="C248">
        <v>-3.13</v>
      </c>
      <c r="D248">
        <f t="shared" si="11"/>
        <v>59.312644520371869</v>
      </c>
    </row>
    <row r="249" spans="1:4" x14ac:dyDescent="0.4">
      <c r="A249">
        <v>87.597499999999997</v>
      </c>
      <c r="B249">
        <v>59.24</v>
      </c>
      <c r="C249">
        <v>-3.12</v>
      </c>
      <c r="D249">
        <f t="shared" si="11"/>
        <v>59.322103806254212</v>
      </c>
    </row>
    <row r="250" spans="1:4" x14ac:dyDescent="0.4">
      <c r="A250">
        <v>87.94</v>
      </c>
      <c r="B250">
        <v>59.22</v>
      </c>
      <c r="C250">
        <v>-3.11</v>
      </c>
      <c r="D250">
        <f t="shared" si="11"/>
        <v>59.301606217707118</v>
      </c>
    </row>
    <row r="251" spans="1:4" x14ac:dyDescent="0.4">
      <c r="A251">
        <v>88.282499999999999</v>
      </c>
      <c r="B251">
        <v>59.21</v>
      </c>
      <c r="C251">
        <v>-3.07</v>
      </c>
      <c r="D251">
        <f t="shared" si="11"/>
        <v>59.289535332974232</v>
      </c>
    </row>
    <row r="252" spans="1:4" x14ac:dyDescent="0.4">
      <c r="A252">
        <v>88.625</v>
      </c>
      <c r="B252">
        <v>59.24</v>
      </c>
      <c r="C252">
        <v>-3.09</v>
      </c>
      <c r="D252">
        <f t="shared" si="11"/>
        <v>59.320533544465022</v>
      </c>
    </row>
    <row r="253" spans="1:4" x14ac:dyDescent="0.4">
      <c r="A253">
        <v>88.967500000000001</v>
      </c>
      <c r="B253">
        <v>59.2</v>
      </c>
      <c r="C253">
        <v>-3.16</v>
      </c>
      <c r="D253">
        <f t="shared" si="11"/>
        <v>59.284277848346946</v>
      </c>
    </row>
    <row r="254" spans="1:4" x14ac:dyDescent="0.4">
      <c r="A254">
        <v>89.31</v>
      </c>
      <c r="B254">
        <v>59.25</v>
      </c>
      <c r="C254">
        <v>-3.09</v>
      </c>
      <c r="D254">
        <f t="shared" si="11"/>
        <v>59.33051997075367</v>
      </c>
    </row>
    <row r="255" spans="1:4" x14ac:dyDescent="0.4">
      <c r="A255">
        <v>89.652500000000003</v>
      </c>
      <c r="B255">
        <v>59.23</v>
      </c>
      <c r="C255">
        <v>-3.11</v>
      </c>
      <c r="D255">
        <f t="shared" si="11"/>
        <v>59.311592458810267</v>
      </c>
    </row>
    <row r="256" spans="1:4" x14ac:dyDescent="0.4">
      <c r="A256">
        <v>89.995000000000005</v>
      </c>
      <c r="B256">
        <v>59.26</v>
      </c>
      <c r="C256">
        <v>-3.09</v>
      </c>
      <c r="D256">
        <f t="shared" si="11"/>
        <v>59.340506401614064</v>
      </c>
    </row>
    <row r="257" spans="1:4" x14ac:dyDescent="0.4">
      <c r="A257">
        <v>90.337500000000006</v>
      </c>
      <c r="B257">
        <v>59.18</v>
      </c>
      <c r="C257">
        <v>-3.14</v>
      </c>
      <c r="D257">
        <f t="shared" si="11"/>
        <v>59.263243245708381</v>
      </c>
    </row>
    <row r="258" spans="1:4" x14ac:dyDescent="0.4">
      <c r="A258">
        <v>90.68</v>
      </c>
      <c r="B258">
        <v>59.21</v>
      </c>
      <c r="C258">
        <v>-3.1</v>
      </c>
      <c r="D258">
        <f t="shared" si="11"/>
        <v>59.291096296155636</v>
      </c>
    </row>
    <row r="259" spans="1:4" x14ac:dyDescent="0.4">
      <c r="A259">
        <v>91.022499999999994</v>
      </c>
      <c r="B259">
        <v>59.19</v>
      </c>
      <c r="C259">
        <v>-3.1</v>
      </c>
      <c r="D259">
        <f t="shared" ref="D259:D322" si="12">SQRT(B259^2+C259^2)</f>
        <v>59.271123660683202</v>
      </c>
    </row>
    <row r="260" spans="1:4" x14ac:dyDescent="0.4">
      <c r="A260">
        <v>91.364999999999995</v>
      </c>
      <c r="B260">
        <v>59.2</v>
      </c>
      <c r="C260">
        <v>-3.09</v>
      </c>
      <c r="D260">
        <f t="shared" si="12"/>
        <v>59.280587885074155</v>
      </c>
    </row>
    <row r="261" spans="1:4" x14ac:dyDescent="0.4">
      <c r="A261">
        <v>91.707499999999996</v>
      </c>
      <c r="B261">
        <v>59.18</v>
      </c>
      <c r="C261">
        <v>-3.08</v>
      </c>
      <c r="D261">
        <f t="shared" si="12"/>
        <v>59.260094498743413</v>
      </c>
    </row>
    <row r="262" spans="1:4" x14ac:dyDescent="0.4">
      <c r="A262">
        <v>92.05</v>
      </c>
      <c r="B262">
        <v>59.22</v>
      </c>
      <c r="C262">
        <v>-3.1</v>
      </c>
      <c r="D262">
        <f t="shared" si="12"/>
        <v>59.30108262080887</v>
      </c>
    </row>
    <row r="263" spans="1:4" x14ac:dyDescent="0.4">
      <c r="A263">
        <v>92.392499999999998</v>
      </c>
      <c r="B263">
        <v>59.22</v>
      </c>
      <c r="C263">
        <v>-3.07</v>
      </c>
      <c r="D263">
        <f t="shared" si="12"/>
        <v>59.299521920501178</v>
      </c>
    </row>
    <row r="264" spans="1:4" x14ac:dyDescent="0.4">
      <c r="A264">
        <v>92.734999999999999</v>
      </c>
      <c r="B264">
        <v>59.18</v>
      </c>
      <c r="C264">
        <v>-3.03</v>
      </c>
      <c r="D264">
        <f t="shared" si="12"/>
        <v>59.257516822762661</v>
      </c>
    </row>
    <row r="265" spans="1:4" x14ac:dyDescent="0.4">
      <c r="A265">
        <v>93.077500000000001</v>
      </c>
      <c r="B265">
        <v>59.22</v>
      </c>
      <c r="C265">
        <v>-3.04</v>
      </c>
      <c r="D265">
        <f t="shared" si="12"/>
        <v>59.297976356702087</v>
      </c>
    </row>
    <row r="266" spans="1:4" x14ac:dyDescent="0.4">
      <c r="A266">
        <v>93.42</v>
      </c>
      <c r="B266">
        <v>59.2</v>
      </c>
      <c r="C266">
        <v>-3.03</v>
      </c>
      <c r="D266">
        <f t="shared" si="12"/>
        <v>59.277490668887125</v>
      </c>
    </row>
    <row r="267" spans="1:4" x14ac:dyDescent="0.4">
      <c r="A267">
        <v>93.762500000000003</v>
      </c>
      <c r="B267">
        <v>59.23</v>
      </c>
      <c r="C267">
        <v>-2.96</v>
      </c>
      <c r="D267">
        <f t="shared" si="12"/>
        <v>59.303916396811431</v>
      </c>
    </row>
    <row r="268" spans="1:4" x14ac:dyDescent="0.4">
      <c r="A268">
        <v>94.105000000000004</v>
      </c>
      <c r="B268">
        <v>59.23</v>
      </c>
      <c r="C268">
        <v>-3.01</v>
      </c>
      <c r="D268">
        <f t="shared" si="12"/>
        <v>59.306433040606983</v>
      </c>
    </row>
    <row r="269" spans="1:4" x14ac:dyDescent="0.4">
      <c r="A269">
        <v>94.447500000000005</v>
      </c>
      <c r="B269">
        <v>59.2</v>
      </c>
      <c r="C269">
        <v>-2.93</v>
      </c>
      <c r="D269">
        <f t="shared" si="12"/>
        <v>59.272463252340039</v>
      </c>
    </row>
    <row r="270" spans="1:4" x14ac:dyDescent="0.4">
      <c r="A270">
        <v>94.79</v>
      </c>
      <c r="B270">
        <v>59.24</v>
      </c>
      <c r="C270">
        <v>-2.86</v>
      </c>
      <c r="D270">
        <f t="shared" si="12"/>
        <v>59.308997631050893</v>
      </c>
    </row>
    <row r="271" spans="1:4" x14ac:dyDescent="0.4">
      <c r="A271">
        <v>95.132499999999993</v>
      </c>
      <c r="B271">
        <v>59.26</v>
      </c>
      <c r="C271">
        <v>-2.91</v>
      </c>
      <c r="D271">
        <f t="shared" si="12"/>
        <v>59.331405680297173</v>
      </c>
    </row>
    <row r="272" spans="1:4" x14ac:dyDescent="0.4">
      <c r="A272">
        <v>95.474999999999994</v>
      </c>
      <c r="B272">
        <v>59.27</v>
      </c>
      <c r="C272">
        <v>-2.88</v>
      </c>
      <c r="D272">
        <f t="shared" si="12"/>
        <v>59.33993006399654</v>
      </c>
    </row>
    <row r="273" spans="1:4" x14ac:dyDescent="0.4">
      <c r="A273">
        <v>95.817499999999995</v>
      </c>
      <c r="B273">
        <v>59.25</v>
      </c>
      <c r="C273">
        <v>-2.87</v>
      </c>
      <c r="D273">
        <f t="shared" si="12"/>
        <v>59.319468979416868</v>
      </c>
    </row>
    <row r="274" spans="1:4" x14ac:dyDescent="0.4">
      <c r="A274">
        <v>96.16</v>
      </c>
      <c r="B274">
        <v>59.27</v>
      </c>
      <c r="C274">
        <v>-2.86</v>
      </c>
      <c r="D274">
        <f t="shared" si="12"/>
        <v>59.338962747928115</v>
      </c>
    </row>
    <row r="275" spans="1:4" x14ac:dyDescent="0.4">
      <c r="A275">
        <v>96.502499999999998</v>
      </c>
      <c r="B275">
        <v>59.24</v>
      </c>
      <c r="C275">
        <v>-2.81</v>
      </c>
      <c r="D275">
        <f t="shared" si="12"/>
        <v>59.306607557674383</v>
      </c>
    </row>
    <row r="276" spans="1:4" x14ac:dyDescent="0.4">
      <c r="A276">
        <v>96.844999999999999</v>
      </c>
      <c r="B276">
        <v>59.29</v>
      </c>
      <c r="C276">
        <v>-2.8</v>
      </c>
      <c r="D276">
        <f t="shared" si="12"/>
        <v>59.356078879926024</v>
      </c>
    </row>
    <row r="277" spans="1:4" x14ac:dyDescent="0.4">
      <c r="A277">
        <v>97.1875</v>
      </c>
      <c r="B277">
        <v>59.29</v>
      </c>
      <c r="C277">
        <v>-2.76</v>
      </c>
      <c r="D277">
        <f t="shared" si="12"/>
        <v>59.354205411242766</v>
      </c>
    </row>
    <row r="278" spans="1:4" x14ac:dyDescent="0.4">
      <c r="A278">
        <v>97.53</v>
      </c>
      <c r="B278">
        <v>59.32</v>
      </c>
      <c r="C278">
        <v>-2.7</v>
      </c>
      <c r="D278">
        <f t="shared" si="12"/>
        <v>59.381414600866492</v>
      </c>
    </row>
    <row r="279" spans="1:4" x14ac:dyDescent="0.4">
      <c r="A279">
        <v>97.872500000000002</v>
      </c>
      <c r="B279">
        <v>59.31</v>
      </c>
      <c r="C279">
        <v>-2.66</v>
      </c>
      <c r="D279">
        <f t="shared" si="12"/>
        <v>59.369619335144812</v>
      </c>
    </row>
    <row r="280" spans="1:4" x14ac:dyDescent="0.4">
      <c r="A280">
        <v>98.215000000000003</v>
      </c>
      <c r="B280">
        <v>59.35</v>
      </c>
      <c r="C280">
        <v>-2.69</v>
      </c>
      <c r="D280">
        <f t="shared" si="12"/>
        <v>59.41092997083954</v>
      </c>
    </row>
    <row r="281" spans="1:4" x14ac:dyDescent="0.4">
      <c r="A281">
        <v>98.557500000000005</v>
      </c>
      <c r="B281">
        <v>59.29</v>
      </c>
      <c r="C281">
        <v>-2.58</v>
      </c>
      <c r="D281">
        <f t="shared" si="12"/>
        <v>59.346107707245636</v>
      </c>
    </row>
    <row r="282" spans="1:4" x14ac:dyDescent="0.4">
      <c r="A282">
        <v>98.9</v>
      </c>
      <c r="B282">
        <v>59.34</v>
      </c>
      <c r="C282">
        <v>-2.4900000000000002</v>
      </c>
      <c r="D282">
        <f t="shared" si="12"/>
        <v>59.392219187364944</v>
      </c>
    </row>
    <row r="283" spans="1:4" x14ac:dyDescent="0.4">
      <c r="A283">
        <v>99.242500000000007</v>
      </c>
      <c r="B283">
        <v>59.3</v>
      </c>
      <c r="C283">
        <v>-2.56</v>
      </c>
      <c r="D283">
        <f t="shared" si="12"/>
        <v>59.355232288316422</v>
      </c>
    </row>
    <row r="284" spans="1:4" x14ac:dyDescent="0.4">
      <c r="A284">
        <v>99.584999999999994</v>
      </c>
      <c r="B284">
        <v>59.31</v>
      </c>
      <c r="C284">
        <v>-2.52</v>
      </c>
      <c r="D284">
        <f t="shared" si="12"/>
        <v>59.363511520124888</v>
      </c>
    </row>
    <row r="285" spans="1:4" x14ac:dyDescent="0.4">
      <c r="A285">
        <v>99.927499999999995</v>
      </c>
      <c r="B285">
        <v>59.36</v>
      </c>
      <c r="C285">
        <v>-2.4700000000000002</v>
      </c>
      <c r="D285">
        <f t="shared" si="12"/>
        <v>59.411366757549011</v>
      </c>
    </row>
    <row r="286" spans="1:4" x14ac:dyDescent="0.4">
      <c r="A286">
        <v>100.27</v>
      </c>
      <c r="B286">
        <v>59.38</v>
      </c>
      <c r="C286">
        <v>-2.37</v>
      </c>
      <c r="D286">
        <f t="shared" si="12"/>
        <v>59.427277406928212</v>
      </c>
    </row>
    <row r="287" spans="1:4" x14ac:dyDescent="0.4">
      <c r="A287">
        <v>100.6125</v>
      </c>
      <c r="B287">
        <v>59.31</v>
      </c>
      <c r="C287">
        <v>-2.38</v>
      </c>
      <c r="D287">
        <f t="shared" si="12"/>
        <v>59.357733278823915</v>
      </c>
    </row>
    <row r="288" spans="1:4" x14ac:dyDescent="0.4">
      <c r="A288">
        <v>100.955</v>
      </c>
      <c r="B288">
        <v>59.33</v>
      </c>
      <c r="C288">
        <v>-2.31</v>
      </c>
      <c r="D288">
        <f t="shared" si="12"/>
        <v>59.374952631560049</v>
      </c>
    </row>
    <row r="289" spans="1:4" x14ac:dyDescent="0.4">
      <c r="A289">
        <v>101.2975</v>
      </c>
      <c r="B289">
        <v>59.35</v>
      </c>
      <c r="C289">
        <v>-2.21</v>
      </c>
      <c r="D289">
        <f t="shared" si="12"/>
        <v>59.391132334718122</v>
      </c>
    </row>
    <row r="290" spans="1:4" x14ac:dyDescent="0.4">
      <c r="A290">
        <v>101.64</v>
      </c>
      <c r="B290">
        <v>59.34</v>
      </c>
      <c r="C290">
        <v>-2.2000000000000002</v>
      </c>
      <c r="D290">
        <f t="shared" si="12"/>
        <v>59.380767930366147</v>
      </c>
    </row>
    <row r="291" spans="1:4" x14ac:dyDescent="0.4">
      <c r="A291">
        <v>101.9825</v>
      </c>
      <c r="B291">
        <v>59.38</v>
      </c>
      <c r="C291">
        <v>-2.13</v>
      </c>
      <c r="D291">
        <f t="shared" si="12"/>
        <v>59.418189975797816</v>
      </c>
    </row>
    <row r="292" spans="1:4" x14ac:dyDescent="0.4">
      <c r="A292">
        <v>102.325</v>
      </c>
      <c r="B292">
        <v>59.37</v>
      </c>
      <c r="C292">
        <v>-2.0699999999999998</v>
      </c>
      <c r="D292">
        <f t="shared" si="12"/>
        <v>59.406075446876642</v>
      </c>
    </row>
    <row r="293" spans="1:4" x14ac:dyDescent="0.4">
      <c r="A293">
        <v>102.6675</v>
      </c>
      <c r="B293">
        <v>59.4</v>
      </c>
      <c r="C293">
        <v>-1.95</v>
      </c>
      <c r="D293">
        <f t="shared" si="12"/>
        <v>59.431998956790942</v>
      </c>
    </row>
    <row r="294" spans="1:4" x14ac:dyDescent="0.4">
      <c r="A294">
        <v>103.01</v>
      </c>
      <c r="B294">
        <v>59.41</v>
      </c>
      <c r="C294">
        <v>-1.93</v>
      </c>
      <c r="D294">
        <f t="shared" si="12"/>
        <v>59.441340832790772</v>
      </c>
    </row>
    <row r="295" spans="1:4" x14ac:dyDescent="0.4">
      <c r="A295">
        <v>103.35250000000001</v>
      </c>
      <c r="B295">
        <v>59.42</v>
      </c>
      <c r="C295">
        <v>-1.85</v>
      </c>
      <c r="D295">
        <f t="shared" si="12"/>
        <v>59.44879225013743</v>
      </c>
    </row>
    <row r="296" spans="1:4" x14ac:dyDescent="0.4">
      <c r="A296">
        <v>103.69499999999999</v>
      </c>
      <c r="B296">
        <v>59.44</v>
      </c>
      <c r="C296">
        <v>-1.76</v>
      </c>
      <c r="D296">
        <f t="shared" si="12"/>
        <v>59.466050818933653</v>
      </c>
    </row>
    <row r="297" spans="1:4" x14ac:dyDescent="0.4">
      <c r="A297">
        <v>104.03749999999999</v>
      </c>
      <c r="B297">
        <v>59.44</v>
      </c>
      <c r="C297">
        <v>-1.62</v>
      </c>
      <c r="D297">
        <f t="shared" si="12"/>
        <v>59.462071945064274</v>
      </c>
    </row>
    <row r="298" spans="1:4" x14ac:dyDescent="0.4">
      <c r="A298">
        <v>104.38</v>
      </c>
      <c r="B298">
        <v>59.43</v>
      </c>
      <c r="C298">
        <v>-1.55</v>
      </c>
      <c r="D298">
        <f t="shared" si="12"/>
        <v>59.450209419311555</v>
      </c>
    </row>
    <row r="299" spans="1:4" x14ac:dyDescent="0.4">
      <c r="A299">
        <v>104.7225</v>
      </c>
      <c r="B299">
        <v>59.42</v>
      </c>
      <c r="C299">
        <v>-1.44</v>
      </c>
      <c r="D299">
        <f t="shared" si="12"/>
        <v>59.43744610933414</v>
      </c>
    </row>
    <row r="300" spans="1:4" x14ac:dyDescent="0.4">
      <c r="A300">
        <v>105.065</v>
      </c>
      <c r="B300">
        <v>59.43</v>
      </c>
      <c r="C300">
        <v>-1.37</v>
      </c>
      <c r="D300">
        <f t="shared" si="12"/>
        <v>59.445788749077927</v>
      </c>
    </row>
    <row r="301" spans="1:4" x14ac:dyDescent="0.4">
      <c r="A301">
        <v>105.4075</v>
      </c>
      <c r="B301">
        <v>59.51</v>
      </c>
      <c r="C301">
        <v>-1.17</v>
      </c>
      <c r="D301">
        <f t="shared" si="12"/>
        <v>59.521500317112299</v>
      </c>
    </row>
    <row r="302" spans="1:4" x14ac:dyDescent="0.4">
      <c r="A302">
        <v>105.75</v>
      </c>
      <c r="B302">
        <v>59.56</v>
      </c>
      <c r="C302">
        <v>-1.08</v>
      </c>
      <c r="D302">
        <f t="shared" si="12"/>
        <v>59.56979100181568</v>
      </c>
    </row>
    <row r="303" spans="1:4" x14ac:dyDescent="0.4">
      <c r="A303">
        <v>106.0925</v>
      </c>
      <c r="B303">
        <v>59.56</v>
      </c>
      <c r="C303">
        <v>-0.93</v>
      </c>
      <c r="D303">
        <f t="shared" si="12"/>
        <v>59.567260302955013</v>
      </c>
    </row>
    <row r="304" spans="1:4" x14ac:dyDescent="0.4">
      <c r="A304">
        <v>106.435</v>
      </c>
      <c r="B304">
        <v>59.61</v>
      </c>
      <c r="C304">
        <v>-0.8</v>
      </c>
      <c r="D304">
        <f t="shared" si="12"/>
        <v>59.615367985109344</v>
      </c>
    </row>
    <row r="305" spans="1:4" x14ac:dyDescent="0.4">
      <c r="A305">
        <v>106.7775</v>
      </c>
      <c r="B305">
        <v>59.64</v>
      </c>
      <c r="C305">
        <v>-0.67</v>
      </c>
      <c r="D305">
        <f t="shared" si="12"/>
        <v>59.643763295083922</v>
      </c>
    </row>
    <row r="306" spans="1:4" x14ac:dyDescent="0.4">
      <c r="A306">
        <v>107.12</v>
      </c>
      <c r="B306">
        <v>59.7</v>
      </c>
      <c r="C306">
        <v>-0.46</v>
      </c>
      <c r="D306">
        <f t="shared" si="12"/>
        <v>59.701772168001852</v>
      </c>
    </row>
    <row r="307" spans="1:4" x14ac:dyDescent="0.4">
      <c r="A307">
        <v>107.46250000000001</v>
      </c>
      <c r="B307">
        <v>59.78</v>
      </c>
      <c r="C307">
        <v>-0.32</v>
      </c>
      <c r="D307">
        <f t="shared" si="12"/>
        <v>59.780856467601737</v>
      </c>
    </row>
    <row r="308" spans="1:4" x14ac:dyDescent="0.4">
      <c r="A308">
        <v>107.80500000000001</v>
      </c>
      <c r="B308">
        <v>59.83</v>
      </c>
      <c r="C308">
        <v>-0.13</v>
      </c>
      <c r="D308">
        <f t="shared" si="12"/>
        <v>59.830141233328206</v>
      </c>
    </row>
    <row r="309" spans="1:4" x14ac:dyDescent="0.4">
      <c r="A309">
        <v>108.14749999999999</v>
      </c>
      <c r="B309">
        <v>59.9</v>
      </c>
      <c r="C309">
        <v>0.01</v>
      </c>
      <c r="D309">
        <f t="shared" si="12"/>
        <v>59.900000834724537</v>
      </c>
    </row>
    <row r="310" spans="1:4" x14ac:dyDescent="0.4">
      <c r="A310">
        <v>108.49</v>
      </c>
      <c r="B310">
        <v>59.99</v>
      </c>
      <c r="C310">
        <v>0.22</v>
      </c>
      <c r="D310">
        <f t="shared" si="12"/>
        <v>59.99040339921045</v>
      </c>
    </row>
    <row r="311" spans="1:4" x14ac:dyDescent="0.4">
      <c r="A311">
        <v>108.8325</v>
      </c>
      <c r="B311">
        <v>60.01</v>
      </c>
      <c r="C311">
        <v>0.36</v>
      </c>
      <c r="D311">
        <f t="shared" si="12"/>
        <v>60.011079810315024</v>
      </c>
    </row>
    <row r="312" spans="1:4" x14ac:dyDescent="0.4">
      <c r="A312">
        <v>109.175</v>
      </c>
      <c r="B312">
        <v>60.11</v>
      </c>
      <c r="C312">
        <v>0.6</v>
      </c>
      <c r="D312">
        <f t="shared" si="12"/>
        <v>60.112994435479585</v>
      </c>
    </row>
    <row r="313" spans="1:4" x14ac:dyDescent="0.4">
      <c r="A313">
        <v>109.5175</v>
      </c>
      <c r="B313">
        <v>60.18</v>
      </c>
      <c r="C313">
        <v>0.84</v>
      </c>
      <c r="D313">
        <f t="shared" si="12"/>
        <v>60.185862127247127</v>
      </c>
    </row>
    <row r="314" spans="1:4" x14ac:dyDescent="0.4">
      <c r="A314">
        <v>109.86</v>
      </c>
      <c r="B314">
        <v>60.28</v>
      </c>
      <c r="C314">
        <v>1.1200000000000001</v>
      </c>
      <c r="D314">
        <f t="shared" si="12"/>
        <v>60.290403879887883</v>
      </c>
    </row>
    <row r="315" spans="1:4" x14ac:dyDescent="0.4">
      <c r="A315">
        <v>110.2025</v>
      </c>
      <c r="B315">
        <v>60.47</v>
      </c>
      <c r="C315">
        <v>1.37</v>
      </c>
      <c r="D315">
        <f t="shared" si="12"/>
        <v>60.48551727479893</v>
      </c>
    </row>
    <row r="316" spans="1:4" x14ac:dyDescent="0.4">
      <c r="A316">
        <v>110.545</v>
      </c>
      <c r="B316">
        <v>60.62</v>
      </c>
      <c r="C316">
        <v>1.65</v>
      </c>
      <c r="D316">
        <f t="shared" si="12"/>
        <v>60.642451302697182</v>
      </c>
    </row>
    <row r="317" spans="1:4" x14ac:dyDescent="0.4">
      <c r="A317">
        <v>110.8875</v>
      </c>
      <c r="B317">
        <v>60.76</v>
      </c>
      <c r="C317">
        <v>1.97</v>
      </c>
      <c r="D317">
        <f t="shared" si="12"/>
        <v>60.791927918104392</v>
      </c>
    </row>
    <row r="318" spans="1:4" x14ac:dyDescent="0.4">
      <c r="A318">
        <v>111.23</v>
      </c>
      <c r="B318">
        <v>60.99</v>
      </c>
      <c r="C318">
        <v>2.2999999999999998</v>
      </c>
      <c r="D318">
        <f t="shared" si="12"/>
        <v>61.033352357543002</v>
      </c>
    </row>
    <row r="319" spans="1:4" x14ac:dyDescent="0.4">
      <c r="A319">
        <v>111.57250000000001</v>
      </c>
      <c r="B319">
        <v>61.3</v>
      </c>
      <c r="C319">
        <v>2.68</v>
      </c>
      <c r="D319">
        <f t="shared" si="12"/>
        <v>61.358556045591556</v>
      </c>
    </row>
    <row r="320" spans="1:4" x14ac:dyDescent="0.4">
      <c r="A320">
        <v>111.91500000000001</v>
      </c>
      <c r="B320">
        <v>61.54</v>
      </c>
      <c r="C320">
        <v>2.87</v>
      </c>
      <c r="D320">
        <f t="shared" si="12"/>
        <v>61.606886790358104</v>
      </c>
    </row>
    <row r="321" spans="1:4" x14ac:dyDescent="0.4">
      <c r="A321">
        <v>112.25749999999999</v>
      </c>
      <c r="B321">
        <v>61.9</v>
      </c>
      <c r="C321">
        <v>3.15</v>
      </c>
      <c r="D321">
        <f t="shared" si="12"/>
        <v>61.980097612056078</v>
      </c>
    </row>
    <row r="322" spans="1:4" x14ac:dyDescent="0.4">
      <c r="A322">
        <v>112.6</v>
      </c>
      <c r="B322">
        <v>62.41</v>
      </c>
      <c r="C322">
        <v>3.45</v>
      </c>
      <c r="D322">
        <f t="shared" si="12"/>
        <v>62.505284576586</v>
      </c>
    </row>
    <row r="323" spans="1:4" x14ac:dyDescent="0.4">
      <c r="A323">
        <v>112.9425</v>
      </c>
      <c r="B323">
        <v>62.77</v>
      </c>
      <c r="C323">
        <v>3.62</v>
      </c>
      <c r="D323">
        <f t="shared" ref="D323:D386" si="13">SQRT(B323^2+C323^2)</f>
        <v>62.874297610390855</v>
      </c>
    </row>
    <row r="324" spans="1:4" x14ac:dyDescent="0.4">
      <c r="A324">
        <v>113.285</v>
      </c>
      <c r="B324">
        <v>63.11</v>
      </c>
      <c r="C324">
        <v>3.76</v>
      </c>
      <c r="D324">
        <f t="shared" si="13"/>
        <v>63.221908386254839</v>
      </c>
    </row>
    <row r="325" spans="1:4" x14ac:dyDescent="0.4">
      <c r="A325">
        <v>113.6275</v>
      </c>
      <c r="B325">
        <v>63.58</v>
      </c>
      <c r="C325">
        <v>3.91</v>
      </c>
      <c r="D325">
        <f t="shared" si="13"/>
        <v>63.700113814654991</v>
      </c>
    </row>
    <row r="326" spans="1:4" x14ac:dyDescent="0.4">
      <c r="A326">
        <v>113.97</v>
      </c>
      <c r="B326">
        <v>63.97</v>
      </c>
      <c r="C326">
        <v>4.0199999999999996</v>
      </c>
      <c r="D326">
        <f t="shared" si="13"/>
        <v>64.096187874162993</v>
      </c>
    </row>
    <row r="327" spans="1:4" x14ac:dyDescent="0.4">
      <c r="A327">
        <v>114.3125</v>
      </c>
      <c r="B327">
        <v>64.38</v>
      </c>
      <c r="C327">
        <v>4.1500000000000004</v>
      </c>
      <c r="D327">
        <f t="shared" si="13"/>
        <v>64.513617942260836</v>
      </c>
    </row>
    <row r="328" spans="1:4" x14ac:dyDescent="0.4">
      <c r="A328">
        <v>114.655</v>
      </c>
      <c r="B328">
        <v>64.77</v>
      </c>
      <c r="C328">
        <v>4.25</v>
      </c>
      <c r="D328">
        <f t="shared" si="13"/>
        <v>64.909285930442948</v>
      </c>
    </row>
    <row r="329" spans="1:4" x14ac:dyDescent="0.4">
      <c r="A329">
        <v>114.9975</v>
      </c>
      <c r="B329">
        <v>65.19</v>
      </c>
      <c r="C329">
        <v>4.34</v>
      </c>
      <c r="D329">
        <f t="shared" si="13"/>
        <v>65.334307220632567</v>
      </c>
    </row>
    <row r="330" spans="1:4" x14ac:dyDescent="0.4">
      <c r="A330">
        <v>115.34</v>
      </c>
      <c r="B330">
        <v>65.540000000000006</v>
      </c>
      <c r="C330">
        <v>4.5</v>
      </c>
      <c r="D330">
        <f t="shared" si="13"/>
        <v>65.694304167104178</v>
      </c>
    </row>
    <row r="331" spans="1:4" x14ac:dyDescent="0.4">
      <c r="A331">
        <v>115.6825</v>
      </c>
      <c r="B331">
        <v>65.98</v>
      </c>
      <c r="C331">
        <v>4.63</v>
      </c>
      <c r="D331">
        <f t="shared" si="13"/>
        <v>66.142250490892735</v>
      </c>
    </row>
    <row r="332" spans="1:4" x14ac:dyDescent="0.4">
      <c r="A332">
        <v>116.02500000000001</v>
      </c>
      <c r="B332">
        <v>66.349999999999994</v>
      </c>
      <c r="C332">
        <v>4.74</v>
      </c>
      <c r="D332">
        <f t="shared" si="13"/>
        <v>66.519095754527513</v>
      </c>
    </row>
    <row r="333" spans="1:4" x14ac:dyDescent="0.4">
      <c r="A333">
        <v>116.36750000000001</v>
      </c>
      <c r="B333">
        <v>66.8</v>
      </c>
      <c r="C333">
        <v>4.93</v>
      </c>
      <c r="D333">
        <f t="shared" si="13"/>
        <v>66.981675852429973</v>
      </c>
    </row>
    <row r="334" spans="1:4" x14ac:dyDescent="0.4">
      <c r="A334">
        <v>116.71</v>
      </c>
      <c r="B334">
        <v>67.25</v>
      </c>
      <c r="C334">
        <v>5.01</v>
      </c>
      <c r="D334">
        <f t="shared" si="13"/>
        <v>67.436359628912356</v>
      </c>
    </row>
    <row r="335" spans="1:4" x14ac:dyDescent="0.4">
      <c r="A335">
        <v>117.05249999999999</v>
      </c>
      <c r="B335">
        <v>67.790000000000006</v>
      </c>
      <c r="C335">
        <v>5.16</v>
      </c>
      <c r="D335">
        <f t="shared" si="13"/>
        <v>67.986099314492236</v>
      </c>
    </row>
    <row r="336" spans="1:4" x14ac:dyDescent="0.4">
      <c r="A336">
        <v>117.395</v>
      </c>
      <c r="B336">
        <v>68.400000000000006</v>
      </c>
      <c r="C336">
        <v>5.2</v>
      </c>
      <c r="D336">
        <f t="shared" si="13"/>
        <v>68.597376043111154</v>
      </c>
    </row>
    <row r="337" spans="1:4" x14ac:dyDescent="0.4">
      <c r="A337">
        <v>117.7375</v>
      </c>
      <c r="B337">
        <v>68.94</v>
      </c>
      <c r="C337">
        <v>5.29</v>
      </c>
      <c r="D337">
        <f t="shared" si="13"/>
        <v>69.142661938921606</v>
      </c>
    </row>
    <row r="338" spans="1:4" x14ac:dyDescent="0.4">
      <c r="A338">
        <v>118.08</v>
      </c>
      <c r="B338">
        <v>69.56</v>
      </c>
      <c r="C338">
        <v>5.3</v>
      </c>
      <c r="D338">
        <f t="shared" si="13"/>
        <v>69.761619820643503</v>
      </c>
    </row>
    <row r="339" spans="1:4" x14ac:dyDescent="0.4">
      <c r="A339">
        <v>118.4225</v>
      </c>
      <c r="B339">
        <v>70.17</v>
      </c>
      <c r="C339">
        <v>5.33</v>
      </c>
      <c r="D339">
        <f t="shared" si="13"/>
        <v>70.372137952459568</v>
      </c>
    </row>
    <row r="340" spans="1:4" x14ac:dyDescent="0.4">
      <c r="A340">
        <v>118.765</v>
      </c>
      <c r="B340">
        <v>70.849999999999994</v>
      </c>
      <c r="C340">
        <v>5.34</v>
      </c>
      <c r="D340">
        <f t="shared" si="13"/>
        <v>71.050954251156952</v>
      </c>
    </row>
    <row r="341" spans="1:4" x14ac:dyDescent="0.4">
      <c r="A341">
        <v>119.1075</v>
      </c>
      <c r="B341">
        <v>71.47</v>
      </c>
      <c r="C341">
        <v>5.3</v>
      </c>
      <c r="D341">
        <f t="shared" si="13"/>
        <v>71.666246587916135</v>
      </c>
    </row>
    <row r="342" spans="1:4" x14ac:dyDescent="0.4">
      <c r="A342">
        <v>119.45</v>
      </c>
      <c r="B342">
        <v>72.14</v>
      </c>
      <c r="C342">
        <v>5.22</v>
      </c>
      <c r="D342">
        <f t="shared" si="13"/>
        <v>72.32861121299095</v>
      </c>
    </row>
    <row r="343" spans="1:4" x14ac:dyDescent="0.4">
      <c r="A343">
        <v>119.7925</v>
      </c>
      <c r="B343">
        <v>72.760000000000005</v>
      </c>
      <c r="C343">
        <v>5.0999999999999996</v>
      </c>
      <c r="D343">
        <f t="shared" si="13"/>
        <v>72.938519315927991</v>
      </c>
    </row>
    <row r="344" spans="1:4" x14ac:dyDescent="0.4">
      <c r="A344">
        <v>120.13500000000001</v>
      </c>
      <c r="B344">
        <v>73.5</v>
      </c>
      <c r="C344">
        <v>4.8899999999999997</v>
      </c>
      <c r="D344">
        <f t="shared" si="13"/>
        <v>73.662487739690135</v>
      </c>
    </row>
    <row r="345" spans="1:4" x14ac:dyDescent="0.4">
      <c r="A345">
        <v>120.47750000000001</v>
      </c>
      <c r="B345">
        <v>74.180000000000007</v>
      </c>
      <c r="C345">
        <v>4.7300000000000004</v>
      </c>
      <c r="D345">
        <f t="shared" si="13"/>
        <v>74.330648456743617</v>
      </c>
    </row>
    <row r="346" spans="1:4" x14ac:dyDescent="0.4">
      <c r="A346">
        <v>120.82</v>
      </c>
      <c r="B346">
        <v>74.790000000000006</v>
      </c>
      <c r="C346">
        <v>4.49</v>
      </c>
      <c r="D346">
        <f t="shared" si="13"/>
        <v>74.924656822704236</v>
      </c>
    </row>
    <row r="347" spans="1:4" x14ac:dyDescent="0.4">
      <c r="A347">
        <v>121.16249999999999</v>
      </c>
      <c r="B347">
        <v>75.42</v>
      </c>
      <c r="C347">
        <v>4.2699999999999996</v>
      </c>
      <c r="D347">
        <f t="shared" si="13"/>
        <v>75.54077905343577</v>
      </c>
    </row>
    <row r="348" spans="1:4" x14ac:dyDescent="0.4">
      <c r="A348">
        <v>121.505</v>
      </c>
      <c r="B348">
        <v>76.12</v>
      </c>
      <c r="C348">
        <v>3.9</v>
      </c>
      <c r="D348">
        <f t="shared" si="13"/>
        <v>76.219842560845009</v>
      </c>
    </row>
    <row r="349" spans="1:4" x14ac:dyDescent="0.4">
      <c r="A349">
        <v>121.8475</v>
      </c>
      <c r="B349">
        <v>76.81</v>
      </c>
      <c r="C349">
        <v>3.52</v>
      </c>
      <c r="D349">
        <f t="shared" si="13"/>
        <v>76.890613861511085</v>
      </c>
    </row>
    <row r="350" spans="1:4" x14ac:dyDescent="0.4">
      <c r="A350">
        <v>122.19</v>
      </c>
      <c r="B350">
        <v>77.48</v>
      </c>
      <c r="C350">
        <v>3.21</v>
      </c>
      <c r="D350">
        <f t="shared" si="13"/>
        <v>77.546466715125078</v>
      </c>
    </row>
    <row r="351" spans="1:4" x14ac:dyDescent="0.4">
      <c r="A351">
        <v>122.5325</v>
      </c>
      <c r="B351">
        <v>78.14</v>
      </c>
      <c r="C351">
        <v>2.7</v>
      </c>
      <c r="D351">
        <f t="shared" si="13"/>
        <v>78.18663312868766</v>
      </c>
    </row>
    <row r="352" spans="1:4" x14ac:dyDescent="0.4">
      <c r="A352">
        <v>122.875</v>
      </c>
      <c r="B352">
        <v>78.92</v>
      </c>
      <c r="C352">
        <v>2.2599999999999998</v>
      </c>
      <c r="D352">
        <f t="shared" si="13"/>
        <v>78.952352719852499</v>
      </c>
    </row>
    <row r="353" spans="1:4" x14ac:dyDescent="0.4">
      <c r="A353">
        <v>123.2175</v>
      </c>
      <c r="B353">
        <v>79.510000000000005</v>
      </c>
      <c r="C353">
        <v>1.65</v>
      </c>
      <c r="D353">
        <f t="shared" si="13"/>
        <v>79.527118645151489</v>
      </c>
    </row>
    <row r="354" spans="1:4" x14ac:dyDescent="0.4">
      <c r="A354">
        <v>123.56</v>
      </c>
      <c r="B354">
        <v>79.97</v>
      </c>
      <c r="C354">
        <v>1</v>
      </c>
      <c r="D354">
        <f t="shared" si="13"/>
        <v>79.976252100232855</v>
      </c>
    </row>
    <row r="355" spans="1:4" x14ac:dyDescent="0.4">
      <c r="A355">
        <v>123.9025</v>
      </c>
      <c r="B355">
        <v>80.5</v>
      </c>
      <c r="C355">
        <v>0.33</v>
      </c>
      <c r="D355">
        <f t="shared" si="13"/>
        <v>80.50067639467386</v>
      </c>
    </row>
    <row r="356" spans="1:4" x14ac:dyDescent="0.4">
      <c r="A356">
        <v>124.245</v>
      </c>
      <c r="B356">
        <v>80.92</v>
      </c>
      <c r="C356">
        <v>-0.28999999999999998</v>
      </c>
      <c r="D356">
        <f t="shared" si="13"/>
        <v>80.92051964736757</v>
      </c>
    </row>
    <row r="357" spans="1:4" x14ac:dyDescent="0.4">
      <c r="A357">
        <v>124.58750000000001</v>
      </c>
      <c r="B357">
        <v>81.31</v>
      </c>
      <c r="C357">
        <v>-0.89</v>
      </c>
      <c r="D357">
        <f t="shared" si="13"/>
        <v>81.3148707187068</v>
      </c>
    </row>
    <row r="358" spans="1:4" x14ac:dyDescent="0.4">
      <c r="A358">
        <v>124.93</v>
      </c>
      <c r="B358">
        <v>81.61</v>
      </c>
      <c r="C358">
        <v>-1.61</v>
      </c>
      <c r="D358">
        <f t="shared" si="13"/>
        <v>81.625879474588203</v>
      </c>
    </row>
    <row r="359" spans="1:4" x14ac:dyDescent="0.4">
      <c r="A359">
        <v>125.27249999999999</v>
      </c>
      <c r="B359">
        <v>81.91</v>
      </c>
      <c r="C359">
        <v>-2.11</v>
      </c>
      <c r="D359">
        <f t="shared" si="13"/>
        <v>81.937172272418579</v>
      </c>
    </row>
    <row r="360" spans="1:4" x14ac:dyDescent="0.4">
      <c r="A360">
        <v>125.61499999999999</v>
      </c>
      <c r="B360">
        <v>82.19</v>
      </c>
      <c r="C360">
        <v>-2.85</v>
      </c>
      <c r="D360">
        <f t="shared" si="13"/>
        <v>82.23939810091025</v>
      </c>
    </row>
    <row r="361" spans="1:4" x14ac:dyDescent="0.4">
      <c r="A361">
        <v>125.9575</v>
      </c>
      <c r="B361">
        <v>82.35</v>
      </c>
      <c r="C361">
        <v>-3.44</v>
      </c>
      <c r="D361">
        <f t="shared" si="13"/>
        <v>82.421818106615433</v>
      </c>
    </row>
    <row r="362" spans="1:4" x14ac:dyDescent="0.4">
      <c r="A362">
        <v>126.3</v>
      </c>
      <c r="B362">
        <v>82.61</v>
      </c>
      <c r="C362">
        <v>-4.13</v>
      </c>
      <c r="D362">
        <f t="shared" si="13"/>
        <v>82.713173074184496</v>
      </c>
    </row>
    <row r="363" spans="1:4" x14ac:dyDescent="0.4">
      <c r="A363">
        <v>126.6425</v>
      </c>
      <c r="B363">
        <v>82.78</v>
      </c>
      <c r="C363">
        <v>-4.67</v>
      </c>
      <c r="D363">
        <f t="shared" si="13"/>
        <v>82.911623431217407</v>
      </c>
    </row>
    <row r="364" spans="1:4" x14ac:dyDescent="0.4">
      <c r="A364">
        <v>126.985</v>
      </c>
      <c r="B364">
        <v>82.9</v>
      </c>
      <c r="C364">
        <v>-5.16</v>
      </c>
      <c r="D364">
        <f t="shared" si="13"/>
        <v>83.060433420492103</v>
      </c>
    </row>
    <row r="365" spans="1:4" x14ac:dyDescent="0.4">
      <c r="A365">
        <v>127.3275</v>
      </c>
      <c r="B365">
        <v>83.06</v>
      </c>
      <c r="C365">
        <v>-5.66</v>
      </c>
      <c r="D365">
        <f t="shared" si="13"/>
        <v>83.252622781507611</v>
      </c>
    </row>
    <row r="366" spans="1:4" x14ac:dyDescent="0.4">
      <c r="A366">
        <v>127.67</v>
      </c>
      <c r="B366">
        <v>83.25</v>
      </c>
      <c r="C366">
        <v>-6.3</v>
      </c>
      <c r="D366">
        <f t="shared" si="13"/>
        <v>83.488038065342025</v>
      </c>
    </row>
    <row r="367" spans="1:4" x14ac:dyDescent="0.4">
      <c r="A367">
        <v>128.01249999999999</v>
      </c>
      <c r="B367">
        <v>83.37</v>
      </c>
      <c r="C367">
        <v>-6.78</v>
      </c>
      <c r="D367">
        <f t="shared" si="13"/>
        <v>83.645234771623421</v>
      </c>
    </row>
    <row r="368" spans="1:4" x14ac:dyDescent="0.4">
      <c r="A368">
        <v>128.35499999999999</v>
      </c>
      <c r="B368">
        <v>83.52</v>
      </c>
      <c r="C368">
        <v>-7.28</v>
      </c>
      <c r="D368">
        <f t="shared" si="13"/>
        <v>83.836679323551451</v>
      </c>
    </row>
    <row r="369" spans="1:4" x14ac:dyDescent="0.4">
      <c r="A369">
        <v>128.69749999999999</v>
      </c>
      <c r="B369">
        <v>83.65</v>
      </c>
      <c r="C369">
        <v>-7.82</v>
      </c>
      <c r="D369">
        <f t="shared" si="13"/>
        <v>84.014730256068788</v>
      </c>
    </row>
    <row r="370" spans="1:4" x14ac:dyDescent="0.4">
      <c r="A370">
        <v>129.04</v>
      </c>
      <c r="B370">
        <v>83.75</v>
      </c>
      <c r="C370">
        <v>-8.25</v>
      </c>
      <c r="D370">
        <f t="shared" si="13"/>
        <v>84.155362277159739</v>
      </c>
    </row>
    <row r="371" spans="1:4" x14ac:dyDescent="0.4">
      <c r="A371">
        <v>129.38249999999999</v>
      </c>
      <c r="B371">
        <v>83.91</v>
      </c>
      <c r="C371">
        <v>-8.73</v>
      </c>
      <c r="D371">
        <f t="shared" si="13"/>
        <v>84.362912467505524</v>
      </c>
    </row>
    <row r="372" spans="1:4" x14ac:dyDescent="0.4">
      <c r="A372">
        <v>129.72499999999999</v>
      </c>
      <c r="B372">
        <v>84.05</v>
      </c>
      <c r="C372">
        <v>-9.1999999999999993</v>
      </c>
      <c r="D372">
        <f t="shared" si="13"/>
        <v>84.552010620682466</v>
      </c>
    </row>
    <row r="373" spans="1:4" x14ac:dyDescent="0.4">
      <c r="A373">
        <v>130.0675</v>
      </c>
      <c r="B373">
        <v>84.16</v>
      </c>
      <c r="C373">
        <v>-9.7100000000000009</v>
      </c>
      <c r="D373">
        <f t="shared" si="13"/>
        <v>84.718296134896377</v>
      </c>
    </row>
    <row r="374" spans="1:4" x14ac:dyDescent="0.4">
      <c r="A374">
        <v>130.41</v>
      </c>
      <c r="B374">
        <v>84.29</v>
      </c>
      <c r="C374">
        <v>-10.17</v>
      </c>
      <c r="D374">
        <f t="shared" si="13"/>
        <v>84.901313299618636</v>
      </c>
    </row>
    <row r="375" spans="1:4" x14ac:dyDescent="0.4">
      <c r="A375">
        <v>130.7525</v>
      </c>
      <c r="B375">
        <v>84.34</v>
      </c>
      <c r="C375">
        <v>-10.71</v>
      </c>
      <c r="D375">
        <f t="shared" si="13"/>
        <v>85.017290594325587</v>
      </c>
    </row>
    <row r="376" spans="1:4" x14ac:dyDescent="0.4">
      <c r="A376">
        <v>131.095</v>
      </c>
      <c r="B376">
        <v>84.44</v>
      </c>
      <c r="C376">
        <v>-11.24</v>
      </c>
      <c r="D376">
        <f t="shared" si="13"/>
        <v>85.184806156966744</v>
      </c>
    </row>
    <row r="377" spans="1:4" x14ac:dyDescent="0.4">
      <c r="A377">
        <v>131.4375</v>
      </c>
      <c r="B377">
        <v>84.56</v>
      </c>
      <c r="C377">
        <v>-11.78</v>
      </c>
      <c r="D377">
        <f t="shared" si="13"/>
        <v>85.376589297066673</v>
      </c>
    </row>
    <row r="378" spans="1:4" x14ac:dyDescent="0.4">
      <c r="A378">
        <v>131.78</v>
      </c>
      <c r="B378">
        <v>84.56</v>
      </c>
      <c r="C378">
        <v>-12.21</v>
      </c>
      <c r="D378">
        <f t="shared" si="13"/>
        <v>85.436980868942229</v>
      </c>
    </row>
    <row r="379" spans="1:4" x14ac:dyDescent="0.4">
      <c r="A379">
        <v>132.1225</v>
      </c>
      <c r="B379">
        <v>84.54</v>
      </c>
      <c r="C379">
        <v>-12.77</v>
      </c>
      <c r="D379">
        <f t="shared" si="13"/>
        <v>85.499032158264811</v>
      </c>
    </row>
    <row r="380" spans="1:4" x14ac:dyDescent="0.4">
      <c r="A380">
        <v>132.465</v>
      </c>
      <c r="B380">
        <v>84.62</v>
      </c>
      <c r="C380">
        <v>-13.29</v>
      </c>
      <c r="D380">
        <f t="shared" si="13"/>
        <v>85.657273479839418</v>
      </c>
    </row>
    <row r="381" spans="1:4" x14ac:dyDescent="0.4">
      <c r="A381">
        <v>132.8075</v>
      </c>
      <c r="B381">
        <v>84.59</v>
      </c>
      <c r="C381">
        <v>-13.71</v>
      </c>
      <c r="D381">
        <f t="shared" si="13"/>
        <v>85.693828249180243</v>
      </c>
    </row>
    <row r="382" spans="1:4" x14ac:dyDescent="0.4">
      <c r="A382">
        <v>133.15</v>
      </c>
      <c r="B382">
        <v>84.54</v>
      </c>
      <c r="C382">
        <v>-14.26</v>
      </c>
      <c r="D382">
        <f t="shared" si="13"/>
        <v>85.734235868758986</v>
      </c>
    </row>
    <row r="383" spans="1:4" x14ac:dyDescent="0.4">
      <c r="A383">
        <v>133.49250000000001</v>
      </c>
      <c r="B383">
        <v>84.47</v>
      </c>
      <c r="C383">
        <v>-14.51</v>
      </c>
      <c r="D383">
        <f t="shared" si="13"/>
        <v>85.707181729421009</v>
      </c>
    </row>
    <row r="384" spans="1:4" x14ac:dyDescent="0.4">
      <c r="A384">
        <v>133.83500000000001</v>
      </c>
      <c r="B384">
        <v>84.53</v>
      </c>
      <c r="C384">
        <v>-14.83</v>
      </c>
      <c r="D384">
        <f t="shared" si="13"/>
        <v>85.821033552387377</v>
      </c>
    </row>
    <row r="385" spans="1:4" x14ac:dyDescent="0.4">
      <c r="A385">
        <v>134.17750000000001</v>
      </c>
      <c r="B385">
        <v>84.63</v>
      </c>
      <c r="C385">
        <v>-15.15</v>
      </c>
      <c r="D385">
        <f t="shared" si="13"/>
        <v>85.975341813801464</v>
      </c>
    </row>
    <row r="386" spans="1:4" x14ac:dyDescent="0.4">
      <c r="A386">
        <v>134.52000000000001</v>
      </c>
      <c r="B386">
        <v>84.75</v>
      </c>
      <c r="C386">
        <v>-15.47</v>
      </c>
      <c r="D386">
        <f t="shared" si="13"/>
        <v>86.1503534525541</v>
      </c>
    </row>
    <row r="387" spans="1:4" x14ac:dyDescent="0.4">
      <c r="A387">
        <v>134.86250000000001</v>
      </c>
      <c r="B387">
        <v>84.94</v>
      </c>
      <c r="C387">
        <v>-15.82</v>
      </c>
      <c r="D387">
        <f t="shared" ref="D387:D402" si="14">SQRT(B387^2+C387^2)</f>
        <v>86.400671293688447</v>
      </c>
    </row>
    <row r="388" spans="1:4" x14ac:dyDescent="0.4">
      <c r="A388">
        <v>135.20500000000001</v>
      </c>
      <c r="B388">
        <v>85.11</v>
      </c>
      <c r="C388">
        <v>-16.29</v>
      </c>
      <c r="D388">
        <f t="shared" si="14"/>
        <v>86.654925999622193</v>
      </c>
    </row>
    <row r="389" spans="1:4" x14ac:dyDescent="0.4">
      <c r="A389">
        <v>135.54750000000001</v>
      </c>
      <c r="B389">
        <v>85.19</v>
      </c>
      <c r="C389">
        <v>-16.739999999999998</v>
      </c>
      <c r="D389">
        <f t="shared" si="14"/>
        <v>86.819143626276343</v>
      </c>
    </row>
    <row r="390" spans="1:4" x14ac:dyDescent="0.4">
      <c r="A390">
        <v>135.88999999999999</v>
      </c>
      <c r="B390">
        <v>85.36</v>
      </c>
      <c r="C390">
        <v>-17.18</v>
      </c>
      <c r="D390">
        <f t="shared" si="14"/>
        <v>87.071706081826605</v>
      </c>
    </row>
    <row r="391" spans="1:4" x14ac:dyDescent="0.4">
      <c r="A391">
        <v>136.23249999999999</v>
      </c>
      <c r="B391">
        <v>85.45</v>
      </c>
      <c r="C391">
        <v>-17.649999999999999</v>
      </c>
      <c r="D391">
        <f t="shared" si="14"/>
        <v>87.25379647900715</v>
      </c>
    </row>
    <row r="392" spans="1:4" x14ac:dyDescent="0.4">
      <c r="A392">
        <v>136.57499999999999</v>
      </c>
      <c r="B392">
        <v>85.6</v>
      </c>
      <c r="C392">
        <v>-18.100000000000001</v>
      </c>
      <c r="D392">
        <f t="shared" si="14"/>
        <v>87.492685408552859</v>
      </c>
    </row>
    <row r="393" spans="1:4" x14ac:dyDescent="0.4">
      <c r="A393">
        <v>136.91749999999999</v>
      </c>
      <c r="B393">
        <v>85.66</v>
      </c>
      <c r="C393">
        <v>-18.64</v>
      </c>
      <c r="D393">
        <f t="shared" si="14"/>
        <v>87.664617720035707</v>
      </c>
    </row>
    <row r="394" spans="1:4" x14ac:dyDescent="0.4">
      <c r="A394">
        <v>137.26</v>
      </c>
      <c r="B394">
        <v>85.85</v>
      </c>
      <c r="C394">
        <v>-19.079999999999998</v>
      </c>
      <c r="D394">
        <f t="shared" si="14"/>
        <v>87.944692278727089</v>
      </c>
    </row>
    <row r="395" spans="1:4" x14ac:dyDescent="0.4">
      <c r="A395">
        <v>137.60249999999999</v>
      </c>
      <c r="B395">
        <v>85.91</v>
      </c>
      <c r="C395">
        <v>-19.68</v>
      </c>
      <c r="D395">
        <f t="shared" si="14"/>
        <v>88.135296561593293</v>
      </c>
    </row>
    <row r="396" spans="1:4" x14ac:dyDescent="0.4">
      <c r="A396">
        <v>137.94499999999999</v>
      </c>
      <c r="B396">
        <v>86.08</v>
      </c>
      <c r="C396">
        <v>-20.16</v>
      </c>
      <c r="D396">
        <f t="shared" si="14"/>
        <v>88.409230287340463</v>
      </c>
    </row>
    <row r="397" spans="1:4" x14ac:dyDescent="0.4">
      <c r="A397">
        <v>138.28749999999999</v>
      </c>
      <c r="B397">
        <v>86.19</v>
      </c>
      <c r="C397">
        <v>-20.68</v>
      </c>
      <c r="D397">
        <f t="shared" si="14"/>
        <v>88.636214382158713</v>
      </c>
    </row>
    <row r="398" spans="1:4" x14ac:dyDescent="0.4">
      <c r="A398">
        <v>138.63</v>
      </c>
      <c r="B398">
        <v>86.25</v>
      </c>
      <c r="C398">
        <v>-21.3</v>
      </c>
      <c r="D398">
        <f t="shared" si="14"/>
        <v>88.841164445317801</v>
      </c>
    </row>
    <row r="399" spans="1:4" x14ac:dyDescent="0.4">
      <c r="A399">
        <v>138.9725</v>
      </c>
      <c r="B399">
        <v>86.39</v>
      </c>
      <c r="C399">
        <v>-21.82</v>
      </c>
      <c r="D399">
        <f t="shared" si="14"/>
        <v>89.102999388348309</v>
      </c>
    </row>
    <row r="400" spans="1:4" x14ac:dyDescent="0.4">
      <c r="A400">
        <v>139.315</v>
      </c>
      <c r="B400">
        <v>86.48</v>
      </c>
      <c r="C400">
        <v>-22.51</v>
      </c>
      <c r="D400">
        <f t="shared" si="14"/>
        <v>89.361571718496535</v>
      </c>
    </row>
    <row r="401" spans="1:4" x14ac:dyDescent="0.4">
      <c r="A401">
        <v>139.6575</v>
      </c>
      <c r="B401">
        <v>86.51</v>
      </c>
      <c r="C401">
        <v>-23.02</v>
      </c>
      <c r="D401">
        <f t="shared" si="14"/>
        <v>89.520391531762201</v>
      </c>
    </row>
    <row r="402" spans="1:4" x14ac:dyDescent="0.4">
      <c r="A402">
        <v>140</v>
      </c>
      <c r="B402">
        <v>86.55</v>
      </c>
      <c r="C402">
        <v>-23.65</v>
      </c>
      <c r="D402">
        <f t="shared" si="14"/>
        <v>89.723046091848659</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0E12-8F58-4E3A-A346-C51EA248016C}">
  <dimension ref="E3:K18"/>
  <sheetViews>
    <sheetView workbookViewId="0">
      <selection activeCell="C12" sqref="C12"/>
    </sheetView>
  </sheetViews>
  <sheetFormatPr defaultRowHeight="18.75" x14ac:dyDescent="0.4"/>
  <cols>
    <col min="7" max="7" width="12.75" bestFit="1" customWidth="1"/>
    <col min="8" max="9" width="13.375" bestFit="1" customWidth="1"/>
    <col min="11" max="11" width="9" style="24"/>
  </cols>
  <sheetData>
    <row r="3" spans="5:11" s="24" customFormat="1" x14ac:dyDescent="0.4">
      <c r="E3" s="26" t="s">
        <v>2</v>
      </c>
      <c r="F3" s="26" t="s">
        <v>0</v>
      </c>
      <c r="G3" s="26" t="s">
        <v>1</v>
      </c>
      <c r="H3" s="26" t="s">
        <v>5</v>
      </c>
      <c r="I3" s="26" t="s">
        <v>42</v>
      </c>
      <c r="J3" s="26" t="s">
        <v>41</v>
      </c>
      <c r="K3" s="26" t="s">
        <v>43</v>
      </c>
    </row>
    <row r="4" spans="5:11" x14ac:dyDescent="0.4">
      <c r="E4" s="1">
        <v>80</v>
      </c>
      <c r="F4" s="1">
        <v>28</v>
      </c>
      <c r="G4" s="1">
        <f>2*PI()*F4*10^6</f>
        <v>175929188.60102841</v>
      </c>
      <c r="H4" s="1">
        <f>E4*10^-12</f>
        <v>7.9999999999999995E-11</v>
      </c>
      <c r="I4" s="1">
        <f>1/(G4^2*H4)</f>
        <v>4.0386313632947142E-7</v>
      </c>
      <c r="J4" s="1">
        <f>I4*10^6</f>
        <v>0.40386313632947141</v>
      </c>
      <c r="K4" s="25" t="str">
        <f>IF(J4&gt;0.6, "OK", "NG")</f>
        <v>NG</v>
      </c>
    </row>
    <row r="5" spans="5:11" x14ac:dyDescent="0.4">
      <c r="E5" s="1">
        <v>80</v>
      </c>
      <c r="F5" s="1">
        <v>21</v>
      </c>
      <c r="G5" s="1">
        <f>2*PI()*F5*10^6</f>
        <v>131946891.45077132</v>
      </c>
      <c r="H5" s="1">
        <f>E5*10^-12</f>
        <v>7.9999999999999995E-11</v>
      </c>
      <c r="I5" s="1">
        <f>1/(G5^2*H5)</f>
        <v>7.179789090301713E-7</v>
      </c>
      <c r="J5" s="1">
        <f>I5*10^6</f>
        <v>0.71797890903017125</v>
      </c>
      <c r="K5" s="25" t="str">
        <f t="shared" ref="K5:K17" si="0">IF(J5&gt;0.6, "OK", "NG")</f>
        <v>OK</v>
      </c>
    </row>
    <row r="6" spans="5:11" x14ac:dyDescent="0.4">
      <c r="E6" s="1">
        <v>80</v>
      </c>
      <c r="F6" s="1">
        <v>14</v>
      </c>
      <c r="G6" s="1">
        <f t="shared" ref="G6:G18" si="1">2*PI()*F6*10^6</f>
        <v>87964594.300514206</v>
      </c>
      <c r="H6" s="1">
        <f t="shared" ref="H6:H9" si="2">E6*10^-12</f>
        <v>7.9999999999999995E-11</v>
      </c>
      <c r="I6" s="1">
        <f t="shared" ref="I6:I9" si="3">1/(G6^2*H6)</f>
        <v>1.6154525453178857E-6</v>
      </c>
      <c r="J6" s="1">
        <f t="shared" ref="J6:J17" si="4">I6*10^6</f>
        <v>1.6154525453178856</v>
      </c>
      <c r="K6" s="25" t="str">
        <f t="shared" si="0"/>
        <v>OK</v>
      </c>
    </row>
    <row r="7" spans="5:11" x14ac:dyDescent="0.4">
      <c r="E7" s="1">
        <v>80</v>
      </c>
      <c r="F7" s="1">
        <v>7</v>
      </c>
      <c r="G7" s="1">
        <f t="shared" si="1"/>
        <v>43982297.150257103</v>
      </c>
      <c r="H7" s="1">
        <f t="shared" si="2"/>
        <v>7.9999999999999995E-11</v>
      </c>
      <c r="I7" s="1">
        <f t="shared" si="3"/>
        <v>6.4618101812715428E-6</v>
      </c>
      <c r="J7" s="1">
        <f t="shared" si="4"/>
        <v>6.4618101812715425</v>
      </c>
      <c r="K7" s="25" t="str">
        <f t="shared" si="0"/>
        <v>OK</v>
      </c>
    </row>
    <row r="8" spans="5:11" x14ac:dyDescent="0.4">
      <c r="E8" s="1">
        <v>80</v>
      </c>
      <c r="F8" s="1">
        <v>3.5</v>
      </c>
      <c r="G8" s="1">
        <f t="shared" si="1"/>
        <v>21991148.575128552</v>
      </c>
      <c r="H8" s="1">
        <f t="shared" si="2"/>
        <v>7.9999999999999995E-11</v>
      </c>
      <c r="I8" s="1">
        <f t="shared" si="3"/>
        <v>2.5847240725086171E-5</v>
      </c>
      <c r="J8" s="1">
        <f t="shared" si="4"/>
        <v>25.84724072508617</v>
      </c>
      <c r="K8" s="25" t="str">
        <f t="shared" si="0"/>
        <v>OK</v>
      </c>
    </row>
    <row r="9" spans="5:11" x14ac:dyDescent="0.4">
      <c r="E9" s="1">
        <v>10</v>
      </c>
      <c r="F9" s="1">
        <v>14</v>
      </c>
      <c r="G9" s="1">
        <f t="shared" si="1"/>
        <v>87964594.300514206</v>
      </c>
      <c r="H9" s="1">
        <f t="shared" si="2"/>
        <v>9.9999999999999994E-12</v>
      </c>
      <c r="I9" s="1">
        <f t="shared" si="3"/>
        <v>1.2923620362543086E-5</v>
      </c>
      <c r="J9" s="1">
        <f t="shared" si="4"/>
        <v>12.923620362543085</v>
      </c>
      <c r="K9" s="25" t="str">
        <f t="shared" si="0"/>
        <v>OK</v>
      </c>
    </row>
    <row r="10" spans="5:11" x14ac:dyDescent="0.4">
      <c r="E10" s="1">
        <v>20</v>
      </c>
      <c r="F10" s="1">
        <v>14</v>
      </c>
      <c r="G10" s="1">
        <f t="shared" si="1"/>
        <v>87964594.300514206</v>
      </c>
      <c r="H10" s="1">
        <f t="shared" ref="H10:H15" si="5">E10*10^-12</f>
        <v>1.9999999999999999E-11</v>
      </c>
      <c r="I10" s="1">
        <f t="shared" ref="I10:I15" si="6">1/(G10^2*H10)</f>
        <v>6.4618101812715428E-6</v>
      </c>
      <c r="J10" s="1">
        <f t="shared" si="4"/>
        <v>6.4618101812715425</v>
      </c>
      <c r="K10" s="25" t="str">
        <f t="shared" si="0"/>
        <v>OK</v>
      </c>
    </row>
    <row r="11" spans="5:11" x14ac:dyDescent="0.4">
      <c r="E11" s="1">
        <v>30</v>
      </c>
      <c r="F11" s="1">
        <v>14</v>
      </c>
      <c r="G11" s="1">
        <f t="shared" si="1"/>
        <v>87964594.300514206</v>
      </c>
      <c r="H11" s="1">
        <f t="shared" si="5"/>
        <v>3E-11</v>
      </c>
      <c r="I11" s="1">
        <f t="shared" si="6"/>
        <v>4.3078734541810282E-6</v>
      </c>
      <c r="J11" s="1">
        <f t="shared" si="4"/>
        <v>4.3078734541810286</v>
      </c>
      <c r="K11" s="25" t="str">
        <f t="shared" si="0"/>
        <v>OK</v>
      </c>
    </row>
    <row r="12" spans="5:11" x14ac:dyDescent="0.4">
      <c r="E12" s="1">
        <v>40</v>
      </c>
      <c r="F12" s="1">
        <v>14</v>
      </c>
      <c r="G12" s="1">
        <f t="shared" si="1"/>
        <v>87964594.300514206</v>
      </c>
      <c r="H12" s="1">
        <f t="shared" si="5"/>
        <v>3.9999999999999998E-11</v>
      </c>
      <c r="I12" s="1">
        <f t="shared" si="6"/>
        <v>3.2309050906357714E-6</v>
      </c>
      <c r="J12" s="1">
        <f t="shared" si="4"/>
        <v>3.2309050906357712</v>
      </c>
      <c r="K12" s="25" t="str">
        <f t="shared" si="0"/>
        <v>OK</v>
      </c>
    </row>
    <row r="13" spans="5:11" x14ac:dyDescent="0.4">
      <c r="E13" s="1">
        <v>50</v>
      </c>
      <c r="F13" s="1">
        <v>14</v>
      </c>
      <c r="G13" s="1">
        <f t="shared" si="1"/>
        <v>87964594.300514206</v>
      </c>
      <c r="H13" s="1">
        <f t="shared" si="5"/>
        <v>5.0000000000000002E-11</v>
      </c>
      <c r="I13" s="1">
        <f t="shared" si="6"/>
        <v>2.5847240725086171E-6</v>
      </c>
      <c r="J13" s="1">
        <f t="shared" si="4"/>
        <v>2.5847240725086169</v>
      </c>
      <c r="K13" s="25" t="str">
        <f t="shared" si="0"/>
        <v>OK</v>
      </c>
    </row>
    <row r="14" spans="5:11" x14ac:dyDescent="0.4">
      <c r="E14" s="1">
        <v>60</v>
      </c>
      <c r="F14" s="1">
        <v>14</v>
      </c>
      <c r="G14" s="1">
        <f t="shared" si="1"/>
        <v>87964594.300514206</v>
      </c>
      <c r="H14" s="1">
        <f t="shared" si="5"/>
        <v>6E-11</v>
      </c>
      <c r="I14" s="1">
        <f t="shared" si="6"/>
        <v>2.1539367270905141E-6</v>
      </c>
      <c r="J14" s="1">
        <f t="shared" si="4"/>
        <v>2.1539367270905143</v>
      </c>
      <c r="K14" s="25" t="str">
        <f t="shared" si="0"/>
        <v>OK</v>
      </c>
    </row>
    <row r="15" spans="5:11" x14ac:dyDescent="0.4">
      <c r="E15" s="1">
        <v>70</v>
      </c>
      <c r="F15" s="1">
        <v>14</v>
      </c>
      <c r="G15" s="1">
        <f t="shared" si="1"/>
        <v>87964594.300514206</v>
      </c>
      <c r="H15" s="1">
        <f t="shared" si="5"/>
        <v>7.0000000000000004E-11</v>
      </c>
      <c r="I15" s="1">
        <f t="shared" si="6"/>
        <v>1.8462314803632976E-6</v>
      </c>
      <c r="J15" s="1">
        <f t="shared" si="4"/>
        <v>1.8462314803632975</v>
      </c>
      <c r="K15" s="25" t="str">
        <f t="shared" si="0"/>
        <v>OK</v>
      </c>
    </row>
    <row r="16" spans="5:11" x14ac:dyDescent="0.4">
      <c r="E16" s="27">
        <v>90</v>
      </c>
      <c r="F16" s="27">
        <v>14</v>
      </c>
      <c r="G16" s="27">
        <f t="shared" si="1"/>
        <v>87964594.300514206</v>
      </c>
      <c r="H16" s="27">
        <f t="shared" ref="H16:H17" si="7">E16*10^-12</f>
        <v>8.9999999999999999E-11</v>
      </c>
      <c r="I16" s="27">
        <f t="shared" ref="I16:I17" si="8">1/(G16^2*H16)</f>
        <v>1.4359578180603426E-6</v>
      </c>
      <c r="J16" s="27">
        <f t="shared" si="4"/>
        <v>1.4359578180603425</v>
      </c>
      <c r="K16" s="28" t="str">
        <f t="shared" si="0"/>
        <v>OK</v>
      </c>
    </row>
    <row r="17" spans="5:11" x14ac:dyDescent="0.4">
      <c r="E17" s="27">
        <v>84</v>
      </c>
      <c r="F17" s="27">
        <v>21.216000000000001</v>
      </c>
      <c r="G17" s="27">
        <f t="shared" si="1"/>
        <v>133304059.47712211</v>
      </c>
      <c r="H17" s="27">
        <f t="shared" si="7"/>
        <v>8.3999999999999994E-11</v>
      </c>
      <c r="I17" s="27">
        <f t="shared" si="8"/>
        <v>6.6993699944014754E-7</v>
      </c>
      <c r="J17" s="27">
        <f t="shared" si="4"/>
        <v>0.66993699944014751</v>
      </c>
      <c r="K17" s="28" t="str">
        <f t="shared" si="0"/>
        <v>OK</v>
      </c>
    </row>
    <row r="18" spans="5:11" x14ac:dyDescent="0.4">
      <c r="E18" s="23">
        <f>H18*10^12</f>
        <v>72.332529502535195</v>
      </c>
      <c r="F18" s="23">
        <v>21.216000000000001</v>
      </c>
      <c r="G18" s="23">
        <f t="shared" si="1"/>
        <v>133304059.47712211</v>
      </c>
      <c r="H18" s="23">
        <f>1/(G18^2*I18)</f>
        <v>7.2332529502535193E-11</v>
      </c>
      <c r="I18" s="23">
        <f>J18*10^-6</f>
        <v>7.7800000000000001E-7</v>
      </c>
      <c r="J18" s="23">
        <v>0.77800000000000002</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sample測定</vt:lpstr>
      <vt:lpstr>balunの実測</vt:lpstr>
      <vt:lpstr>High C measurement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ユーザー</dc:creator>
  <cp:lastModifiedBy>福森栄次</cp:lastModifiedBy>
  <dcterms:created xsi:type="dcterms:W3CDTF">2022-03-17T02:51:52Z</dcterms:created>
  <dcterms:modified xsi:type="dcterms:W3CDTF">2022-12-16T11:42:49Z</dcterms:modified>
</cp:coreProperties>
</file>