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1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offcenterfeddp\"/>
    </mc:Choice>
  </mc:AlternateContent>
  <xr:revisionPtr revIDLastSave="0" documentId="13_ncr:1_{D2E8EDF8-7C50-4017-BA63-FC3155463934}" xr6:coauthVersionLast="47" xr6:coauthVersionMax="47" xr10:uidLastSave="{00000000-0000-0000-0000-000000000000}"/>
  <bookViews>
    <workbookView xWindow="3030" yWindow="885" windowWidth="23775" windowHeight="14325" tabRatio="842" firstSheet="2" activeTab="6" xr2:uid="{7347F705-4F00-481F-8304-E5D32BCA6FC1}"/>
  </bookViews>
  <sheets>
    <sheet name="MMANA-3.5MHz" sheetId="1" r:id="rId1"/>
    <sheet name="MMANA-7.1MHz" sheetId="3" r:id="rId2"/>
    <sheet name="MMANA-10.65MHz" sheetId="7" r:id="rId3"/>
    <sheet name="MMANA-14.2MHz" sheetId="4" r:id="rId4"/>
    <sheet name="MMANA-28.4MHz" sheetId="5" r:id="rId5"/>
    <sheet name="MMANA-21.3MHz" sheetId="6" r:id="rId6"/>
    <sheet name="NUMERICAL" sheetId="8" r:id="rId7"/>
    <sheet name="EXACT-COS-and-SIN-Center-Fed" sheetId="9" r:id="rId8"/>
    <sheet name="COS-SIN" sheetId="10" r:id="rId9"/>
    <sheet name="Ez-Exact-Feeding-Point-f1" sheetId="11" r:id="rId10"/>
    <sheet name="mumerical-results" sheetId="14" r:id="rId11"/>
    <sheet name="Shortening ratio" sheetId="15" r:id="rId12"/>
    <sheet name="sint÷t-and-(1-cost)÷t" sheetId="16" r:id="rId13"/>
    <sheet name="MMANA-14.9597MHz (2)" sheetId="17" r:id="rId1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17" l="1"/>
  <c r="C3" i="17" s="1"/>
  <c r="F3" i="17" l="1"/>
  <c r="K4" i="17" s="1"/>
  <c r="L4" i="17" s="1"/>
  <c r="A6" i="17"/>
  <c r="A7" i="17" s="1"/>
  <c r="A8" i="17" s="1"/>
  <c r="A9" i="17" s="1"/>
  <c r="A10" i="17" s="1"/>
  <c r="A11" i="17" s="1"/>
  <c r="A12" i="17" s="1"/>
  <c r="A13" i="17" s="1"/>
  <c r="E3" i="1"/>
  <c r="N3" i="16"/>
  <c r="M3" i="16"/>
  <c r="L3" i="16"/>
  <c r="K3" i="16"/>
  <c r="I5" i="16"/>
  <c r="J5" i="16"/>
  <c r="I6" i="16"/>
  <c r="J6" i="16"/>
  <c r="I7" i="16"/>
  <c r="J7" i="16"/>
  <c r="I8" i="16"/>
  <c r="J8" i="16"/>
  <c r="I9" i="16"/>
  <c r="J9" i="16"/>
  <c r="I10" i="16"/>
  <c r="J10" i="16"/>
  <c r="I11" i="16"/>
  <c r="J11" i="16"/>
  <c r="I12" i="16"/>
  <c r="J12" i="16"/>
  <c r="I13" i="16"/>
  <c r="J13" i="16"/>
  <c r="I14" i="16"/>
  <c r="J14" i="16"/>
  <c r="I15" i="16"/>
  <c r="J15" i="16"/>
  <c r="I16" i="16"/>
  <c r="J16" i="16"/>
  <c r="I17" i="16"/>
  <c r="J17" i="16"/>
  <c r="I18" i="16"/>
  <c r="J18" i="16"/>
  <c r="I19" i="16"/>
  <c r="J19" i="16"/>
  <c r="I20" i="16"/>
  <c r="J20" i="16"/>
  <c r="I21" i="16"/>
  <c r="J21" i="16"/>
  <c r="I22" i="16"/>
  <c r="J22" i="16"/>
  <c r="I23" i="16"/>
  <c r="J23" i="16"/>
  <c r="I24" i="16"/>
  <c r="J24" i="16"/>
  <c r="I25" i="16"/>
  <c r="J25" i="16"/>
  <c r="I26" i="16"/>
  <c r="J26" i="16"/>
  <c r="I27" i="16"/>
  <c r="J27" i="16"/>
  <c r="I28" i="16"/>
  <c r="J28" i="16"/>
  <c r="I29" i="16"/>
  <c r="J29" i="16"/>
  <c r="I30" i="16"/>
  <c r="J30" i="16"/>
  <c r="I31" i="16"/>
  <c r="J31" i="16"/>
  <c r="I32" i="16"/>
  <c r="J32" i="16"/>
  <c r="I33" i="16"/>
  <c r="J33" i="16"/>
  <c r="I34" i="16"/>
  <c r="J34" i="16"/>
  <c r="I35" i="16"/>
  <c r="J35" i="16"/>
  <c r="I36" i="16"/>
  <c r="J36" i="16"/>
  <c r="I37" i="16"/>
  <c r="J37" i="16"/>
  <c r="I38" i="16"/>
  <c r="J38" i="16"/>
  <c r="I39" i="16"/>
  <c r="J39" i="16"/>
  <c r="I40" i="16"/>
  <c r="J40" i="16"/>
  <c r="I41" i="16"/>
  <c r="J41" i="16"/>
  <c r="I42" i="16"/>
  <c r="J42" i="16"/>
  <c r="I43" i="16"/>
  <c r="J43" i="16"/>
  <c r="J4" i="16"/>
  <c r="I4" i="16"/>
  <c r="H5" i="16"/>
  <c r="H6" i="16"/>
  <c r="H7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37" i="16"/>
  <c r="H38" i="16"/>
  <c r="H39" i="16"/>
  <c r="H40" i="16"/>
  <c r="H41" i="16"/>
  <c r="H42" i="16"/>
  <c r="H43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F43" i="16"/>
  <c r="F34" i="16"/>
  <c r="F35" i="16" s="1"/>
  <c r="F36" i="16" s="1"/>
  <c r="F37" i="16" s="1"/>
  <c r="F38" i="16" s="1"/>
  <c r="F39" i="16" s="1"/>
  <c r="F40" i="16" s="1"/>
  <c r="F41" i="16" s="1"/>
  <c r="F42" i="16" s="1"/>
  <c r="F29" i="16"/>
  <c r="F30" i="16" s="1"/>
  <c r="F31" i="16" s="1"/>
  <c r="F32" i="16" s="1"/>
  <c r="F33" i="16" s="1"/>
  <c r="F18" i="16"/>
  <c r="F19" i="16"/>
  <c r="F20" i="16" s="1"/>
  <c r="F21" i="16" s="1"/>
  <c r="F22" i="16" s="1"/>
  <c r="F23" i="16" s="1"/>
  <c r="F24" i="16" s="1"/>
  <c r="F25" i="16" s="1"/>
  <c r="F26" i="16" s="1"/>
  <c r="F27" i="16" s="1"/>
  <c r="F28" i="16" s="1"/>
  <c r="F5" i="16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H4" i="16"/>
  <c r="G4" i="16"/>
  <c r="F4" i="16"/>
  <c r="E3" i="16"/>
  <c r="C3" i="16"/>
  <c r="D5" i="15"/>
  <c r="D6" i="15"/>
  <c r="D7" i="15"/>
  <c r="D8" i="15"/>
  <c r="D4" i="15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2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" i="10"/>
  <c r="P6" i="9"/>
  <c r="P7" i="9"/>
  <c r="P8" i="9"/>
  <c r="P9" i="9"/>
  <c r="P10" i="9"/>
  <c r="O6" i="9"/>
  <c r="O7" i="9"/>
  <c r="O8" i="9"/>
  <c r="O9" i="9"/>
  <c r="O10" i="9"/>
  <c r="P5" i="9"/>
  <c r="O5" i="9"/>
  <c r="I6" i="9"/>
  <c r="I7" i="9"/>
  <c r="I8" i="9"/>
  <c r="I9" i="9"/>
  <c r="I10" i="9"/>
  <c r="I5" i="9"/>
  <c r="H6" i="9"/>
  <c r="H7" i="9"/>
  <c r="H8" i="9"/>
  <c r="H9" i="9"/>
  <c r="H10" i="9"/>
  <c r="H5" i="9"/>
  <c r="E78" i="10"/>
  <c r="E52" i="10"/>
  <c r="D9" i="10"/>
  <c r="F13" i="10" s="1"/>
  <c r="D4" i="10"/>
  <c r="D6" i="10" s="1"/>
  <c r="E12" i="10" s="1"/>
  <c r="E13" i="10" s="1"/>
  <c r="E14" i="10" s="1"/>
  <c r="E15" i="10" s="1"/>
  <c r="E16" i="10" s="1"/>
  <c r="E17" i="10" s="1"/>
  <c r="E18" i="10" s="1"/>
  <c r="E19" i="10" s="1"/>
  <c r="E20" i="10" s="1"/>
  <c r="E21" i="10" s="1"/>
  <c r="E22" i="10" s="1"/>
  <c r="E23" i="10" s="1"/>
  <c r="E11" i="10"/>
  <c r="E10" i="8"/>
  <c r="E12" i="8"/>
  <c r="E11" i="8"/>
  <c r="E9" i="8"/>
  <c r="A6" i="7"/>
  <c r="A7" i="7" s="1"/>
  <c r="A8" i="7" s="1"/>
  <c r="A9" i="7" s="1"/>
  <c r="A10" i="7" s="1"/>
  <c r="A12" i="7" s="1"/>
  <c r="A13" i="7" s="1"/>
  <c r="A14" i="7" s="1"/>
  <c r="D4" i="7"/>
  <c r="E4" i="7" s="1"/>
  <c r="D3" i="7"/>
  <c r="E3" i="7" s="1"/>
  <c r="Q4" i="1"/>
  <c r="R4" i="1"/>
  <c r="Q5" i="1"/>
  <c r="R5" i="1"/>
  <c r="Q6" i="1"/>
  <c r="R6" i="1"/>
  <c r="Q7" i="1"/>
  <c r="R7" i="1"/>
  <c r="Q8" i="1"/>
  <c r="R8" i="1"/>
  <c r="Q9" i="1"/>
  <c r="R9" i="1"/>
  <c r="Q10" i="1"/>
  <c r="R10" i="1"/>
  <c r="Q11" i="1"/>
  <c r="R11" i="1"/>
  <c r="Q12" i="1"/>
  <c r="R12" i="1"/>
  <c r="Q13" i="1"/>
  <c r="R13" i="1"/>
  <c r="Q14" i="1"/>
  <c r="R14" i="1"/>
  <c r="Q15" i="1"/>
  <c r="R15" i="1"/>
  <c r="Q16" i="1"/>
  <c r="R16" i="1"/>
  <c r="Q17" i="1"/>
  <c r="R17" i="1"/>
  <c r="Q18" i="1"/>
  <c r="R18" i="1"/>
  <c r="Q19" i="1"/>
  <c r="R19" i="1"/>
  <c r="Q20" i="1"/>
  <c r="R20" i="1"/>
  <c r="Q3" i="1"/>
  <c r="R3" i="1"/>
  <c r="A16" i="6"/>
  <c r="D7" i="6"/>
  <c r="E7" i="6" s="1"/>
  <c r="A6" i="6"/>
  <c r="A7" i="6" s="1"/>
  <c r="A8" i="6" s="1"/>
  <c r="A9" i="6" s="1"/>
  <c r="A10" i="6" s="1"/>
  <c r="A11" i="6" s="1"/>
  <c r="A12" i="6" s="1"/>
  <c r="A14" i="6" s="1"/>
  <c r="C5" i="6"/>
  <c r="C6" i="6" s="1"/>
  <c r="D6" i="6" s="1"/>
  <c r="E6" i="6" s="1"/>
  <c r="D4" i="6"/>
  <c r="E4" i="6" s="1"/>
  <c r="D3" i="6"/>
  <c r="E3" i="6" s="1"/>
  <c r="K4" i="6" s="1"/>
  <c r="K5" i="6" s="1"/>
  <c r="K6" i="6" s="1"/>
  <c r="K7" i="6" s="1"/>
  <c r="K8" i="6" s="1"/>
  <c r="K9" i="6" s="1"/>
  <c r="K10" i="6" s="1"/>
  <c r="K11" i="6" s="1"/>
  <c r="K12" i="6" s="1"/>
  <c r="K14" i="6" s="1"/>
  <c r="K15" i="6" s="1"/>
  <c r="K16" i="6" s="1"/>
  <c r="K17" i="6" s="1"/>
  <c r="K18" i="6" s="1"/>
  <c r="K19" i="6" s="1"/>
  <c r="K20" i="6" s="1"/>
  <c r="K21" i="6" s="1"/>
  <c r="K22" i="6" s="1"/>
  <c r="K23" i="6" s="1"/>
  <c r="K25" i="6" s="1"/>
  <c r="K26" i="6" s="1"/>
  <c r="K27" i="6" s="1"/>
  <c r="K28" i="6" s="1"/>
  <c r="A6" i="5"/>
  <c r="A7" i="5" s="1"/>
  <c r="A8" i="5" s="1"/>
  <c r="A9" i="5" s="1"/>
  <c r="A10" i="5" s="1"/>
  <c r="A11" i="5" s="1"/>
  <c r="A12" i="5" s="1"/>
  <c r="A14" i="5" s="1"/>
  <c r="C5" i="5"/>
  <c r="C6" i="5" s="1"/>
  <c r="D6" i="5" s="1"/>
  <c r="E6" i="5" s="1"/>
  <c r="D4" i="5"/>
  <c r="E4" i="5" s="1"/>
  <c r="D3" i="5"/>
  <c r="E3" i="5" s="1"/>
  <c r="K4" i="5" s="1"/>
  <c r="L4" i="5" s="1"/>
  <c r="C5" i="4"/>
  <c r="D5" i="4" s="1"/>
  <c r="E5" i="4" s="1"/>
  <c r="A6" i="4"/>
  <c r="A7" i="4" s="1"/>
  <c r="A8" i="4" s="1"/>
  <c r="A9" i="4" s="1"/>
  <c r="A10" i="4" s="1"/>
  <c r="A11" i="4" s="1"/>
  <c r="A12" i="4" s="1"/>
  <c r="A14" i="4" s="1"/>
  <c r="D4" i="4"/>
  <c r="E4" i="4" s="1"/>
  <c r="D3" i="4"/>
  <c r="E3" i="4" s="1"/>
  <c r="L3" i="4" s="1"/>
  <c r="K5" i="3"/>
  <c r="K4" i="3"/>
  <c r="D4" i="3"/>
  <c r="E4" i="3" s="1"/>
  <c r="A6" i="3"/>
  <c r="A7" i="3" s="1"/>
  <c r="A8" i="3" s="1"/>
  <c r="A9" i="3" s="1"/>
  <c r="A10" i="3" s="1"/>
  <c r="A11" i="3" s="1"/>
  <c r="A12" i="3" s="1"/>
  <c r="A13" i="3" s="1"/>
  <c r="D3" i="3"/>
  <c r="E3" i="3" s="1"/>
  <c r="K22" i="1"/>
  <c r="L22" i="1" s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3" i="1"/>
  <c r="D3" i="1"/>
  <c r="K4" i="1" s="1"/>
  <c r="K5" i="1" s="1"/>
  <c r="K6" i="1" s="1"/>
  <c r="K7" i="1" s="1"/>
  <c r="K8" i="1" s="1"/>
  <c r="K9" i="1" s="1"/>
  <c r="K10" i="1" s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A6" i="1"/>
  <c r="A7" i="1" s="1"/>
  <c r="A8" i="1" s="1"/>
  <c r="A9" i="1" s="1"/>
  <c r="A10" i="1" s="1"/>
  <c r="A11" i="1" s="1"/>
  <c r="A12" i="1" s="1"/>
  <c r="A13" i="1" s="1"/>
  <c r="L3" i="17" l="1"/>
  <c r="F102" i="10"/>
  <c r="F86" i="10"/>
  <c r="F70" i="10"/>
  <c r="F50" i="10"/>
  <c r="F12" i="10"/>
  <c r="F100" i="10"/>
  <c r="F84" i="10"/>
  <c r="F68" i="10"/>
  <c r="F46" i="10"/>
  <c r="F98" i="10"/>
  <c r="F82" i="10"/>
  <c r="F66" i="10"/>
  <c r="F44" i="10"/>
  <c r="F11" i="10"/>
  <c r="F96" i="10"/>
  <c r="F80" i="10"/>
  <c r="F62" i="10"/>
  <c r="F42" i="10"/>
  <c r="F110" i="10"/>
  <c r="F94" i="10"/>
  <c r="F78" i="10"/>
  <c r="F60" i="10"/>
  <c r="F38" i="10"/>
  <c r="F108" i="10"/>
  <c r="F92" i="10"/>
  <c r="F76" i="10"/>
  <c r="F58" i="10"/>
  <c r="F36" i="10"/>
  <c r="F106" i="10"/>
  <c r="F90" i="10"/>
  <c r="F74" i="10"/>
  <c r="F54" i="10"/>
  <c r="F28" i="10"/>
  <c r="F104" i="10"/>
  <c r="F88" i="10"/>
  <c r="F72" i="10"/>
  <c r="F52" i="10"/>
  <c r="F20" i="10"/>
  <c r="F107" i="10"/>
  <c r="F99" i="10"/>
  <c r="F91" i="10"/>
  <c r="F83" i="10"/>
  <c r="F75" i="10"/>
  <c r="F67" i="10"/>
  <c r="F59" i="10"/>
  <c r="F51" i="10"/>
  <c r="F43" i="10"/>
  <c r="F35" i="10"/>
  <c r="F27" i="10"/>
  <c r="F19" i="10"/>
  <c r="F34" i="10"/>
  <c r="F26" i="10"/>
  <c r="F18" i="10"/>
  <c r="F105" i="10"/>
  <c r="F97" i="10"/>
  <c r="F89" i="10"/>
  <c r="F81" i="10"/>
  <c r="F73" i="10"/>
  <c r="F65" i="10"/>
  <c r="F57" i="10"/>
  <c r="F49" i="10"/>
  <c r="F41" i="10"/>
  <c r="F33" i="10"/>
  <c r="F25" i="10"/>
  <c r="F17" i="10"/>
  <c r="F64" i="10"/>
  <c r="F56" i="10"/>
  <c r="F48" i="10"/>
  <c r="F40" i="10"/>
  <c r="F32" i="10"/>
  <c r="F24" i="10"/>
  <c r="F16" i="10"/>
  <c r="F111" i="10"/>
  <c r="F103" i="10"/>
  <c r="F95" i="10"/>
  <c r="F87" i="10"/>
  <c r="F79" i="10"/>
  <c r="F71" i="10"/>
  <c r="F63" i="10"/>
  <c r="F55" i="10"/>
  <c r="F47" i="10"/>
  <c r="F39" i="10"/>
  <c r="F31" i="10"/>
  <c r="F23" i="10"/>
  <c r="F15" i="10"/>
  <c r="F30" i="10"/>
  <c r="F22" i="10"/>
  <c r="F14" i="10"/>
  <c r="F109" i="10"/>
  <c r="F101" i="10"/>
  <c r="F93" i="10"/>
  <c r="F85" i="10"/>
  <c r="F77" i="10"/>
  <c r="F69" i="10"/>
  <c r="F61" i="10"/>
  <c r="F53" i="10"/>
  <c r="F45" i="10"/>
  <c r="F37" i="10"/>
  <c r="F29" i="10"/>
  <c r="F21" i="10"/>
  <c r="E79" i="10"/>
  <c r="E53" i="10"/>
  <c r="E24" i="10"/>
  <c r="L3" i="7"/>
  <c r="K4" i="7"/>
  <c r="L28" i="6"/>
  <c r="K29" i="6"/>
  <c r="L3" i="6"/>
  <c r="D5" i="6"/>
  <c r="E5" i="6" s="1"/>
  <c r="D5" i="5"/>
  <c r="E5" i="5" s="1"/>
  <c r="L3" i="5"/>
  <c r="K4" i="4"/>
  <c r="L3" i="3"/>
  <c r="K5" i="17" l="1"/>
  <c r="E80" i="10"/>
  <c r="E54" i="10"/>
  <c r="E25" i="10"/>
  <c r="K5" i="7"/>
  <c r="L4" i="7"/>
  <c r="K30" i="6"/>
  <c r="L29" i="6"/>
  <c r="L4" i="6"/>
  <c r="K5" i="5"/>
  <c r="K5" i="4"/>
  <c r="L4" i="4"/>
  <c r="L4" i="3"/>
  <c r="L5" i="17" l="1"/>
  <c r="K6" i="17"/>
  <c r="E81" i="10"/>
  <c r="E55" i="10"/>
  <c r="E26" i="10"/>
  <c r="L5" i="7"/>
  <c r="K6" i="7"/>
  <c r="K31" i="6"/>
  <c r="L30" i="6"/>
  <c r="L5" i="6"/>
  <c r="L5" i="5"/>
  <c r="K6" i="5"/>
  <c r="K6" i="4"/>
  <c r="L5" i="4"/>
  <c r="L5" i="3"/>
  <c r="K6" i="3"/>
  <c r="K7" i="17" l="1"/>
  <c r="L6" i="17"/>
  <c r="E82" i="10"/>
  <c r="E56" i="10"/>
  <c r="E27" i="10"/>
  <c r="K7" i="7"/>
  <c r="L6" i="7"/>
  <c r="K32" i="6"/>
  <c r="L31" i="6"/>
  <c r="L6" i="6"/>
  <c r="K7" i="5"/>
  <c r="L6" i="5"/>
  <c r="L6" i="4"/>
  <c r="K7" i="4"/>
  <c r="K7" i="3"/>
  <c r="L6" i="3"/>
  <c r="L7" i="17" l="1"/>
  <c r="K8" i="17"/>
  <c r="E83" i="10"/>
  <c r="E57" i="10"/>
  <c r="E28" i="10"/>
  <c r="K8" i="7"/>
  <c r="L7" i="7"/>
  <c r="L32" i="6"/>
  <c r="K33" i="6"/>
  <c r="L7" i="6"/>
  <c r="L7" i="5"/>
  <c r="K8" i="5"/>
  <c r="K8" i="4"/>
  <c r="L7" i="4"/>
  <c r="L7" i="3"/>
  <c r="K8" i="3"/>
  <c r="L8" i="17" l="1"/>
  <c r="K9" i="17"/>
  <c r="E84" i="10"/>
  <c r="E58" i="10"/>
  <c r="E29" i="10"/>
  <c r="K9" i="7"/>
  <c r="L8" i="7"/>
  <c r="L33" i="6"/>
  <c r="K34" i="6"/>
  <c r="L34" i="6" s="1"/>
  <c r="L8" i="6"/>
  <c r="L8" i="5"/>
  <c r="K9" i="5"/>
  <c r="L8" i="4"/>
  <c r="K9" i="4"/>
  <c r="L8" i="3"/>
  <c r="K9" i="3"/>
  <c r="K10" i="17" l="1"/>
  <c r="L9" i="17"/>
  <c r="E85" i="10"/>
  <c r="E59" i="10"/>
  <c r="E30" i="10"/>
  <c r="K10" i="7"/>
  <c r="L9" i="7"/>
  <c r="L9" i="6"/>
  <c r="K10" i="5"/>
  <c r="L9" i="5"/>
  <c r="K10" i="4"/>
  <c r="L9" i="4"/>
  <c r="L9" i="3"/>
  <c r="K10" i="3"/>
  <c r="L10" i="17" l="1"/>
  <c r="K11" i="17"/>
  <c r="E86" i="10"/>
  <c r="E60" i="10"/>
  <c r="E31" i="10"/>
  <c r="K12" i="7"/>
  <c r="L10" i="7"/>
  <c r="L10" i="6"/>
  <c r="K11" i="5"/>
  <c r="L10" i="5"/>
  <c r="K11" i="4"/>
  <c r="L10" i="4"/>
  <c r="K11" i="3"/>
  <c r="L10" i="3"/>
  <c r="K12" i="17" l="1"/>
  <c r="L11" i="17"/>
  <c r="E87" i="10"/>
  <c r="E61" i="10"/>
  <c r="E32" i="10"/>
  <c r="L12" i="7"/>
  <c r="K13" i="7"/>
  <c r="L11" i="6"/>
  <c r="K12" i="5"/>
  <c r="L11" i="5"/>
  <c r="L11" i="4"/>
  <c r="K12" i="4"/>
  <c r="L11" i="3"/>
  <c r="K12" i="3"/>
  <c r="K13" i="17" l="1"/>
  <c r="L12" i="17"/>
  <c r="E88" i="10"/>
  <c r="E62" i="10"/>
  <c r="E33" i="10"/>
  <c r="K14" i="7"/>
  <c r="L13" i="7"/>
  <c r="L12" i="6"/>
  <c r="K14" i="5"/>
  <c r="L12" i="5"/>
  <c r="K14" i="4"/>
  <c r="L12" i="4"/>
  <c r="K13" i="3"/>
  <c r="L12" i="3"/>
  <c r="L13" i="17" l="1"/>
  <c r="K14" i="17"/>
  <c r="E89" i="10"/>
  <c r="E63" i="10"/>
  <c r="E34" i="10"/>
  <c r="L14" i="7"/>
  <c r="K15" i="7"/>
  <c r="L14" i="6"/>
  <c r="K15" i="5"/>
  <c r="L14" i="5"/>
  <c r="K15" i="4"/>
  <c r="L14" i="4"/>
  <c r="K14" i="3"/>
  <c r="L13" i="3"/>
  <c r="K15" i="17" l="1"/>
  <c r="L14" i="17"/>
  <c r="E90" i="10"/>
  <c r="E64" i="10"/>
  <c r="E35" i="10"/>
  <c r="L15" i="7"/>
  <c r="K16" i="7"/>
  <c r="L15" i="6"/>
  <c r="K16" i="5"/>
  <c r="L15" i="5"/>
  <c r="L15" i="4"/>
  <c r="K16" i="4"/>
  <c r="L14" i="3"/>
  <c r="K15" i="3"/>
  <c r="L15" i="17" l="1"/>
  <c r="K16" i="17"/>
  <c r="E91" i="10"/>
  <c r="E65" i="10"/>
  <c r="E36" i="10"/>
  <c r="L16" i="7"/>
  <c r="K17" i="7"/>
  <c r="L16" i="6"/>
  <c r="K17" i="5"/>
  <c r="L16" i="5"/>
  <c r="L16" i="4"/>
  <c r="K17" i="4"/>
  <c r="K16" i="3"/>
  <c r="L15" i="3"/>
  <c r="K17" i="17" l="1"/>
  <c r="L16" i="17"/>
  <c r="E92" i="10"/>
  <c r="E66" i="10"/>
  <c r="E37" i="10"/>
  <c r="K18" i="7"/>
  <c r="L17" i="7"/>
  <c r="L17" i="6"/>
  <c r="L17" i="5"/>
  <c r="K18" i="5"/>
  <c r="K18" i="4"/>
  <c r="L17" i="4"/>
  <c r="K17" i="3"/>
  <c r="L16" i="3"/>
  <c r="L17" i="17" l="1"/>
  <c r="K18" i="17"/>
  <c r="E93" i="10"/>
  <c r="E67" i="10"/>
  <c r="E38" i="10"/>
  <c r="L18" i="7"/>
  <c r="K19" i="7"/>
  <c r="L18" i="6"/>
  <c r="K19" i="5"/>
  <c r="L18" i="5"/>
  <c r="K19" i="4"/>
  <c r="L18" i="4"/>
  <c r="K18" i="3"/>
  <c r="L17" i="3"/>
  <c r="K19" i="17" l="1"/>
  <c r="L18" i="17"/>
  <c r="E94" i="10"/>
  <c r="E68" i="10"/>
  <c r="E39" i="10"/>
  <c r="L19" i="7"/>
  <c r="K20" i="7"/>
  <c r="L19" i="6"/>
  <c r="L19" i="5"/>
  <c r="K20" i="5"/>
  <c r="L19" i="4"/>
  <c r="K20" i="4"/>
  <c r="K19" i="3"/>
  <c r="L18" i="3"/>
  <c r="L19" i="17" l="1"/>
  <c r="K20" i="17"/>
  <c r="K21" i="17" s="1"/>
  <c r="E95" i="10"/>
  <c r="E69" i="10"/>
  <c r="E40" i="10"/>
  <c r="K21" i="7"/>
  <c r="L20" i="7"/>
  <c r="L20" i="6"/>
  <c r="K21" i="5"/>
  <c r="L20" i="5"/>
  <c r="K21" i="4"/>
  <c r="L20" i="4"/>
  <c r="K20" i="3"/>
  <c r="L19" i="3"/>
  <c r="L20" i="17" l="1"/>
  <c r="E96" i="10"/>
  <c r="E70" i="10"/>
  <c r="E41" i="10"/>
  <c r="K22" i="7"/>
  <c r="L21" i="7"/>
  <c r="L21" i="6"/>
  <c r="K22" i="5"/>
  <c r="L21" i="5"/>
  <c r="K22" i="4"/>
  <c r="L21" i="4"/>
  <c r="K21" i="3"/>
  <c r="L20" i="3"/>
  <c r="K22" i="17" l="1"/>
  <c r="L21" i="17"/>
  <c r="E97" i="10"/>
  <c r="E71" i="10"/>
  <c r="E42" i="10"/>
  <c r="L22" i="7"/>
  <c r="K23" i="7"/>
  <c r="L22" i="6"/>
  <c r="K23" i="5"/>
  <c r="L22" i="5"/>
  <c r="K23" i="4"/>
  <c r="L23" i="4" s="1"/>
  <c r="L22" i="4"/>
  <c r="K22" i="3"/>
  <c r="L22" i="3" s="1"/>
  <c r="L21" i="3"/>
  <c r="E98" i="10" l="1"/>
  <c r="E72" i="10"/>
  <c r="E43" i="10"/>
  <c r="L23" i="7"/>
  <c r="K24" i="7"/>
  <c r="L23" i="6"/>
  <c r="L23" i="5"/>
  <c r="K25" i="5"/>
  <c r="E99" i="10" l="1"/>
  <c r="E73" i="10"/>
  <c r="E44" i="10"/>
  <c r="K25" i="7"/>
  <c r="L24" i="7"/>
  <c r="L25" i="6"/>
  <c r="L25" i="5"/>
  <c r="K26" i="5"/>
  <c r="E100" i="10" l="1"/>
  <c r="E74" i="10"/>
  <c r="E45" i="10"/>
  <c r="K26" i="7"/>
  <c r="L26" i="7" s="1"/>
  <c r="L25" i="7"/>
  <c r="L26" i="6"/>
  <c r="K27" i="5"/>
  <c r="L26" i="5"/>
  <c r="E101" i="10" l="1"/>
  <c r="E75" i="10"/>
  <c r="E46" i="10"/>
  <c r="L27" i="6"/>
  <c r="K28" i="5"/>
  <c r="L27" i="5"/>
  <c r="E102" i="10" l="1"/>
  <c r="E76" i="10"/>
  <c r="E47" i="10"/>
  <c r="K29" i="5"/>
  <c r="L28" i="5"/>
  <c r="E103" i="10" l="1"/>
  <c r="E77" i="10"/>
  <c r="E48" i="10"/>
  <c r="K30" i="5"/>
  <c r="L29" i="5"/>
  <c r="E104" i="10" l="1"/>
  <c r="E49" i="10"/>
  <c r="K31" i="5"/>
  <c r="L30" i="5"/>
  <c r="E105" i="10" l="1"/>
  <c r="E50" i="10"/>
  <c r="K32" i="5"/>
  <c r="L31" i="5"/>
  <c r="E106" i="10" l="1"/>
  <c r="E51" i="10"/>
  <c r="K33" i="5"/>
  <c r="L32" i="5"/>
  <c r="E107" i="10" l="1"/>
  <c r="K34" i="5"/>
  <c r="L33" i="5"/>
  <c r="E108" i="10" l="1"/>
  <c r="K36" i="5"/>
  <c r="L34" i="5"/>
  <c r="E109" i="10" l="1"/>
  <c r="K37" i="5"/>
  <c r="L36" i="5"/>
  <c r="E110" i="10" l="1"/>
  <c r="K38" i="5"/>
  <c r="L37" i="5"/>
  <c r="E111" i="10" l="1"/>
  <c r="K39" i="5"/>
  <c r="L38" i="5"/>
  <c r="K40" i="5" l="1"/>
  <c r="L39" i="5"/>
  <c r="K41" i="5" l="1"/>
  <c r="L40" i="5"/>
  <c r="K42" i="5" l="1"/>
  <c r="L41" i="5"/>
  <c r="K43" i="5" l="1"/>
  <c r="L42" i="5"/>
  <c r="K44" i="5" l="1"/>
  <c r="L43" i="5"/>
  <c r="K45" i="5" l="1"/>
  <c r="L45" i="5" s="1"/>
  <c r="L44" i="5"/>
</calcChain>
</file>

<file path=xl/sharedStrings.xml><?xml version="1.0" encoding="utf-8"?>
<sst xmlns="http://schemas.openxmlformats.org/spreadsheetml/2006/main" count="414" uniqueCount="149">
  <si>
    <t>f [MHz]</t>
    <phoneticPr fontId="1"/>
  </si>
  <si>
    <t>λ[m]</t>
    <phoneticPr fontId="1"/>
  </si>
  <si>
    <t>λ/4 [m]</t>
    <phoneticPr fontId="1"/>
  </si>
  <si>
    <t>fλ=299.792458</t>
    <phoneticPr fontId="1"/>
  </si>
  <si>
    <t>R [mm]</t>
    <phoneticPr fontId="1"/>
  </si>
  <si>
    <t>DM2</t>
    <phoneticPr fontId="1"/>
  </si>
  <si>
    <t>Divisions/(λ/4)</t>
    <phoneticPr fontId="1"/>
  </si>
  <si>
    <t>PULSE</t>
    <phoneticPr fontId="1"/>
  </si>
  <si>
    <t>w1c</t>
    <phoneticPr fontId="1"/>
  </si>
  <si>
    <t>X</t>
    <phoneticPr fontId="1"/>
  </si>
  <si>
    <t>計算条件</t>
    <rPh sb="0" eb="4">
      <t>ケイサンジョウケン</t>
    </rPh>
    <phoneticPr fontId="1"/>
  </si>
  <si>
    <t>自由空間</t>
    <rPh sb="0" eb="4">
      <t>ジユウクウカン</t>
    </rPh>
    <phoneticPr fontId="1"/>
  </si>
  <si>
    <t>w1c1</t>
    <phoneticPr fontId="1"/>
  </si>
  <si>
    <t>w1c2</t>
  </si>
  <si>
    <t>w1c3</t>
  </si>
  <si>
    <t>w1c4</t>
  </si>
  <si>
    <t>w1c5</t>
  </si>
  <si>
    <t>w1c6</t>
  </si>
  <si>
    <t>w1c7</t>
  </si>
  <si>
    <t>w1c8</t>
  </si>
  <si>
    <t>w1c9</t>
  </si>
  <si>
    <t>w1c10</t>
  </si>
  <si>
    <t>w1c11</t>
  </si>
  <si>
    <t>w1c12</t>
  </si>
  <si>
    <t>w1c13</t>
  </si>
  <si>
    <t>w1c14</t>
  </si>
  <si>
    <t>w1c15</t>
  </si>
  <si>
    <t>w1c16</t>
  </si>
  <si>
    <t>w1c17</t>
  </si>
  <si>
    <t>w1c18</t>
  </si>
  <si>
    <t>w1c19</t>
  </si>
  <si>
    <t>Dist from Center</t>
    <phoneticPr fontId="1"/>
  </si>
  <si>
    <t>Normalized</t>
    <phoneticPr fontId="1"/>
  </si>
  <si>
    <t>w1c20</t>
  </si>
  <si>
    <t>w1c21</t>
  </si>
  <si>
    <t>w1c22</t>
  </si>
  <si>
    <t>w1c23</t>
  </si>
  <si>
    <t>w1c24</t>
  </si>
  <si>
    <t>w1c25</t>
  </si>
  <si>
    <t>w1c26</t>
  </si>
  <si>
    <t>w1c27</t>
  </si>
  <si>
    <t>w1c28</t>
  </si>
  <si>
    <t>w1c29</t>
  </si>
  <si>
    <t>w1c30</t>
  </si>
  <si>
    <t>w1c31</t>
  </si>
  <si>
    <t>w1c32</t>
  </si>
  <si>
    <t>w1c33</t>
  </si>
  <si>
    <t>w1c34</t>
  </si>
  <si>
    <t>w1c35</t>
  </si>
  <si>
    <t>w1c36</t>
  </si>
  <si>
    <t>w1c37</t>
  </si>
  <si>
    <t>w1c38</t>
  </si>
  <si>
    <t>w1c39</t>
  </si>
  <si>
    <t>Normalized-</t>
    <phoneticPr fontId="1"/>
  </si>
  <si>
    <t>R -(3.5MHz)</t>
    <phoneticPr fontId="1"/>
  </si>
  <si>
    <t>NE</t>
    <phoneticPr fontId="1"/>
  </si>
  <si>
    <t>DIPOLEANT-NUMERICAL-METHOD.FOR</t>
    <phoneticPr fontId="1"/>
  </si>
  <si>
    <t>Program</t>
    <phoneticPr fontId="1"/>
  </si>
  <si>
    <t>Bat</t>
    <phoneticPr fontId="1"/>
  </si>
  <si>
    <t>EXE-NUMERICAL-METHOD.bat</t>
    <phoneticPr fontId="1"/>
  </si>
  <si>
    <t>Real(Zd)</t>
    <phoneticPr fontId="1"/>
  </si>
  <si>
    <t>Imaginary (Zd)</t>
    <phoneticPr fontId="1"/>
  </si>
  <si>
    <t>H=</t>
    <phoneticPr fontId="1"/>
  </si>
  <si>
    <t>FK=</t>
    <phoneticPr fontId="1"/>
  </si>
  <si>
    <t>Z</t>
    <phoneticPr fontId="1"/>
  </si>
  <si>
    <t>DZ=</t>
    <phoneticPr fontId="1"/>
  </si>
  <si>
    <t>RL=</t>
    <phoneticPr fontId="1"/>
  </si>
  <si>
    <t>NE=</t>
    <phoneticPr fontId="1"/>
  </si>
  <si>
    <t>n=</t>
    <phoneticPr fontId="1"/>
  </si>
  <si>
    <t>ABS(COS(FK*ABS(Z)))</t>
    <phoneticPr fontId="1"/>
  </si>
  <si>
    <t>ABS(SIN(FK*(H-ABS(Z))))</t>
    <phoneticPr fontId="1"/>
  </si>
  <si>
    <t>NF</t>
  </si>
  <si>
    <t>FDPOINT</t>
  </si>
  <si>
    <t>FRACTION</t>
  </si>
  <si>
    <t>Z-IMAG</t>
  </si>
  <si>
    <t>R (21.3MHz-MMANA)</t>
    <phoneticPr fontId="1"/>
  </si>
  <si>
    <t>R (28.4MHz-MMANA)</t>
    <phoneticPr fontId="1"/>
  </si>
  <si>
    <t>R (14.2MHz-MMANA)</t>
    <phoneticPr fontId="1"/>
  </si>
  <si>
    <t>R (10.65MHz-MMANA)</t>
    <phoneticPr fontId="1"/>
  </si>
  <si>
    <t>R (7.1MHz-MMANA)</t>
    <phoneticPr fontId="1"/>
  </si>
  <si>
    <t>R (3.5MHz-MMANA)</t>
    <phoneticPr fontId="1"/>
  </si>
  <si>
    <t>Z-REAL(f1)</t>
    <phoneticPr fontId="1"/>
  </si>
  <si>
    <t>Z-REAL(f2)</t>
    <phoneticPr fontId="1"/>
  </si>
  <si>
    <t>Z-REAL(f3)</t>
    <phoneticPr fontId="1"/>
  </si>
  <si>
    <t>Z-REAL(f4)</t>
    <phoneticPr fontId="1"/>
  </si>
  <si>
    <t>Z-REAL(f8)</t>
    <phoneticPr fontId="1"/>
  </si>
  <si>
    <t>Z-REAL(f6)</t>
    <phoneticPr fontId="1"/>
  </si>
  <si>
    <t>NE=10との差Real</t>
    <rPh sb="7" eb="8">
      <t>サ</t>
    </rPh>
    <phoneticPr fontId="1"/>
  </si>
  <si>
    <t>NE=10との差Imag</t>
    <rPh sb="7" eb="8">
      <t>サ</t>
    </rPh>
    <phoneticPr fontId="1"/>
  </si>
  <si>
    <t>NF-COS</t>
  </si>
  <si>
    <t>NF-SIN</t>
  </si>
  <si>
    <t>NF-NUMERICAL</t>
  </si>
  <si>
    <t>Z-REAL(COS)</t>
    <phoneticPr fontId="1"/>
  </si>
  <si>
    <t>Z-REAL(SIN)</t>
    <phoneticPr fontId="1"/>
  </si>
  <si>
    <t>Z-REAL(NUMERICAL)</t>
    <phoneticPr fontId="1"/>
  </si>
  <si>
    <t>Feeding point: Center</t>
    <phoneticPr fontId="1"/>
  </si>
  <si>
    <r>
      <t xml:space="preserve">Current formula: </t>
    </r>
    <r>
      <rPr>
        <b/>
        <sz val="11"/>
        <color theme="1"/>
        <rFont val="Arial Black"/>
        <family val="2"/>
      </rPr>
      <t>COS</t>
    </r>
    <phoneticPr fontId="1"/>
  </si>
  <si>
    <r>
      <t xml:space="preserve">Current formula: </t>
    </r>
    <r>
      <rPr>
        <sz val="11"/>
        <color theme="1"/>
        <rFont val="Arial Black"/>
        <family val="2"/>
      </rPr>
      <t>SIN</t>
    </r>
    <phoneticPr fontId="1"/>
  </si>
  <si>
    <t>MHz</t>
    <phoneticPr fontId="1"/>
  </si>
  <si>
    <t>λ/4</t>
    <phoneticPr fontId="1"/>
  </si>
  <si>
    <t>Z(Real)</t>
    <phoneticPr fontId="1"/>
  </si>
  <si>
    <t>Z(imaginary)</t>
    <phoneticPr fontId="1"/>
  </si>
  <si>
    <t>Shortening Ratio (%)</t>
    <phoneticPr fontId="1"/>
  </si>
  <si>
    <t>w1c   1.00+j0.00    12.01-j3.88      75.38+j24.37   1.76</t>
    <phoneticPr fontId="1"/>
  </si>
  <si>
    <t>w1c   1.00+j0.00    13.59-j1.21      73.02+j6.52    1.48</t>
    <phoneticPr fontId="1"/>
  </si>
  <si>
    <t>w1c   1.00+j0.00    13.79+j2.20      70.73-j11.28   1.48</t>
    <phoneticPr fontId="1"/>
  </si>
  <si>
    <t>w1c   1.00+j0.00    12.37+j5.24      68.51-j29.04   1.79</t>
  </si>
  <si>
    <t>w1c   1.00+j0.00    10.06+j7.10      66.34-j46.81   2.31</t>
  </si>
  <si>
    <t>w1c   1.00+j0.00    9.92-j5.39       77.82+j42.28   2.20</t>
    <phoneticPr fontId="1"/>
  </si>
  <si>
    <t>2π</t>
    <phoneticPr fontId="1"/>
  </si>
  <si>
    <t>ｎ</t>
    <phoneticPr fontId="1"/>
  </si>
  <si>
    <t>sin(t)/t</t>
    <phoneticPr fontId="1"/>
  </si>
  <si>
    <t>t</t>
    <phoneticPr fontId="1"/>
  </si>
  <si>
    <t>(1-cos(t))/t</t>
    <phoneticPr fontId="1"/>
  </si>
  <si>
    <t>Histgram1</t>
    <phoneticPr fontId="1"/>
  </si>
  <si>
    <t>Histgram2</t>
  </si>
  <si>
    <t>SUM1</t>
    <phoneticPr fontId="1"/>
  </si>
  <si>
    <t>SUM2</t>
  </si>
  <si>
    <t>R</t>
    <phoneticPr fontId="1"/>
  </si>
  <si>
    <t>Δt</t>
    <phoneticPr fontId="1"/>
  </si>
  <si>
    <t>C=</t>
    <phoneticPr fontId="1"/>
  </si>
  <si>
    <t>λ/2[m]</t>
    <phoneticPr fontId="1"/>
  </si>
  <si>
    <t>PULSE</t>
  </si>
  <si>
    <t>VOLTAGE[V]</t>
  </si>
  <si>
    <t>CURRENT[mA]</t>
  </si>
  <si>
    <t>IMPEDANCE(Ω)</t>
  </si>
  <si>
    <t>SWR</t>
  </si>
  <si>
    <t>w1c</t>
  </si>
  <si>
    <t>1.00+j0.00</t>
  </si>
  <si>
    <t>9.63-j5.06</t>
  </si>
  <si>
    <t>w1c1</t>
  </si>
  <si>
    <t>9.57-j5.02</t>
  </si>
  <si>
    <t>9.39-j4.89</t>
  </si>
  <si>
    <t>9.09-j4.69</t>
  </si>
  <si>
    <t>8.68-j4.40</t>
  </si>
  <si>
    <t>8.17-j4.06</t>
  </si>
  <si>
    <t>7.58-j3.65</t>
  </si>
  <si>
    <t>6.92-j3.20</t>
  </si>
  <si>
    <t>6.20-j2.73</t>
  </si>
  <si>
    <t>5.44-j2.23</t>
  </si>
  <si>
    <t>4.67-j1.74</t>
  </si>
  <si>
    <t>3.90-j1.27</t>
  </si>
  <si>
    <t>3.15-j0.82</t>
  </si>
  <si>
    <t>2.43-j0.43</t>
  </si>
  <si>
    <t>1.78-j0.10</t>
  </si>
  <si>
    <t>1.21+j0.16</t>
  </si>
  <si>
    <t>0.73+j0.32</t>
  </si>
  <si>
    <t>0.35+j0.37</t>
  </si>
  <si>
    <t>0.10+j0.29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</si>
</sst>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0" xfId="0" applyFill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6" borderId="0" xfId="0" applyFill="1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7" borderId="1" xfId="0" applyFill="1" applyBorder="1">
      <alignment vertical="center"/>
    </xf>
    <xf numFmtId="11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9" borderId="3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strRef>
              <c:f>'MMANA-3.5MHz'!$M$2</c:f>
              <c:strCache>
                <c:ptCount val="1"/>
                <c:pt idx="0">
                  <c:v>R (3.5MHz-MMANA)</c:v>
                </c:pt>
              </c:strCache>
            </c:strRef>
          </c:tx>
          <c:marker>
            <c:symbol val="circle"/>
            <c:size val="6"/>
          </c:marker>
          <c:xVal>
            <c:numRef>
              <c:f>'MMANA-3.5MHz'!$L$3:$L$20</c:f>
              <c:numCache>
                <c:formatCode>General</c:formatCode>
                <c:ptCount val="18"/>
                <c:pt idx="0">
                  <c:v>0</c:v>
                </c:pt>
                <c:pt idx="1">
                  <c:v>5.2631578947368418E-2</c:v>
                </c:pt>
                <c:pt idx="2">
                  <c:v>0.10526315789473684</c:v>
                </c:pt>
                <c:pt idx="3">
                  <c:v>0.15789473684210525</c:v>
                </c:pt>
                <c:pt idx="4">
                  <c:v>0.21052631578947367</c:v>
                </c:pt>
                <c:pt idx="5">
                  <c:v>0.26315789473684209</c:v>
                </c:pt>
                <c:pt idx="6">
                  <c:v>0.31578947368421051</c:v>
                </c:pt>
                <c:pt idx="7">
                  <c:v>0.36842105263157893</c:v>
                </c:pt>
                <c:pt idx="8">
                  <c:v>0.42105263157894735</c:v>
                </c:pt>
                <c:pt idx="9">
                  <c:v>0.47368421052631576</c:v>
                </c:pt>
                <c:pt idx="10">
                  <c:v>0.52631578947368418</c:v>
                </c:pt>
                <c:pt idx="11">
                  <c:v>0.57894736842105265</c:v>
                </c:pt>
                <c:pt idx="12">
                  <c:v>0.63157894736842102</c:v>
                </c:pt>
                <c:pt idx="13">
                  <c:v>0.68421052631578949</c:v>
                </c:pt>
                <c:pt idx="14">
                  <c:v>0.73684210526315785</c:v>
                </c:pt>
                <c:pt idx="15">
                  <c:v>0.78947368421052633</c:v>
                </c:pt>
                <c:pt idx="16">
                  <c:v>0.84210526315789469</c:v>
                </c:pt>
                <c:pt idx="17">
                  <c:v>0.89473684210526316</c:v>
                </c:pt>
              </c:numCache>
            </c:numRef>
          </c:xVal>
          <c:yVal>
            <c:numRef>
              <c:f>'MMANA-3.5MHz'!$M$3:$M$20</c:f>
              <c:numCache>
                <c:formatCode>General</c:formatCode>
                <c:ptCount val="18"/>
                <c:pt idx="0">
                  <c:v>77.823999999999998</c:v>
                </c:pt>
                <c:pt idx="1">
                  <c:v>78.381</c:v>
                </c:pt>
                <c:pt idx="2">
                  <c:v>80.084000000000003</c:v>
                </c:pt>
                <c:pt idx="3">
                  <c:v>83.034999999999997</c:v>
                </c:pt>
                <c:pt idx="4">
                  <c:v>87.417000000000002</c:v>
                </c:pt>
                <c:pt idx="5">
                  <c:v>93.521000000000001</c:v>
                </c:pt>
                <c:pt idx="6">
                  <c:v>101.791</c:v>
                </c:pt>
                <c:pt idx="7">
                  <c:v>112.892</c:v>
                </c:pt>
                <c:pt idx="8">
                  <c:v>127.846</c:v>
                </c:pt>
                <c:pt idx="9">
                  <c:v>148.24700000000001</c:v>
                </c:pt>
                <c:pt idx="10">
                  <c:v>176.685</c:v>
                </c:pt>
                <c:pt idx="11">
                  <c:v>217.55699999999999</c:v>
                </c:pt>
                <c:pt idx="12">
                  <c:v>278.76499999999999</c:v>
                </c:pt>
                <c:pt idx="13">
                  <c:v>375.53100000000001</c:v>
                </c:pt>
                <c:pt idx="14">
                  <c:v>539.71</c:v>
                </c:pt>
                <c:pt idx="15">
                  <c:v>844.01499999999999</c:v>
                </c:pt>
                <c:pt idx="16">
                  <c:v>1460.09</c:v>
                </c:pt>
                <c:pt idx="17">
                  <c:v>2638.1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688-411F-B27E-5C0AF6048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6348384"/>
        <c:axId val="1756348864"/>
      </c:scatterChart>
      <c:valAx>
        <c:axId val="1756348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6348864"/>
        <c:crosses val="autoZero"/>
        <c:crossBetween val="midCat"/>
      </c:valAx>
      <c:valAx>
        <c:axId val="1756348864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5634838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'mumerical-results'!$AB$1</c:f>
              <c:strCache>
                <c:ptCount val="1"/>
                <c:pt idx="0">
                  <c:v>Z-REAL(f8)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'mumerical-results'!$AA$2:$AA$41</c:f>
              <c:numCache>
                <c:formatCode>General</c:formatCode>
                <c:ptCount val="40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</c:numCache>
            </c:numRef>
          </c:xVal>
          <c:yVal>
            <c:numRef>
              <c:f>'mumerical-results'!$AB$2:$AB$41</c:f>
              <c:numCache>
                <c:formatCode>General</c:formatCode>
                <c:ptCount val="40"/>
                <c:pt idx="0" formatCode="0.00E+00">
                  <c:v>4.77056861178395E+32</c:v>
                </c:pt>
                <c:pt idx="1">
                  <c:v>1198.7218392648799</c:v>
                </c:pt>
                <c:pt idx="2">
                  <c:v>331.31856776145497</c:v>
                </c:pt>
                <c:pt idx="3">
                  <c:v>174.891159362308</c:v>
                </c:pt>
                <c:pt idx="4">
                  <c:v>126.55243178094101</c:v>
                </c:pt>
                <c:pt idx="5">
                  <c:v>114.46774988559901</c:v>
                </c:pt>
                <c:pt idx="6">
                  <c:v>126.55243178094101</c:v>
                </c:pt>
                <c:pt idx="7">
                  <c:v>174.891159362308</c:v>
                </c:pt>
                <c:pt idx="8">
                  <c:v>331.31856776145599</c:v>
                </c:pt>
                <c:pt idx="9">
                  <c:v>1198.7218392648799</c:v>
                </c:pt>
                <c:pt idx="10" formatCode="0.00E+00">
                  <c:v>8.4810108653936896E+32</c:v>
                </c:pt>
                <c:pt idx="11">
                  <c:v>1198.7218392648799</c:v>
                </c:pt>
                <c:pt idx="12">
                  <c:v>331.31856776145497</c:v>
                </c:pt>
                <c:pt idx="13">
                  <c:v>174.891159362308</c:v>
                </c:pt>
                <c:pt idx="14">
                  <c:v>126.55243178094101</c:v>
                </c:pt>
                <c:pt idx="15">
                  <c:v>114.46774988559901</c:v>
                </c:pt>
                <c:pt idx="16">
                  <c:v>126.55243178094101</c:v>
                </c:pt>
                <c:pt idx="17">
                  <c:v>174.891159362308</c:v>
                </c:pt>
                <c:pt idx="18">
                  <c:v>331.31856776145599</c:v>
                </c:pt>
                <c:pt idx="19">
                  <c:v>1198.7218392648799</c:v>
                </c:pt>
                <c:pt idx="20" formatCode="0.00E+00">
                  <c:v>1.90822744471358E+33</c:v>
                </c:pt>
                <c:pt idx="21">
                  <c:v>1198.7218392648799</c:v>
                </c:pt>
                <c:pt idx="22">
                  <c:v>331.31856776145497</c:v>
                </c:pt>
                <c:pt idx="23">
                  <c:v>174.89115936230701</c:v>
                </c:pt>
                <c:pt idx="24">
                  <c:v>126.55243178094101</c:v>
                </c:pt>
                <c:pt idx="25">
                  <c:v>114.46774988559901</c:v>
                </c:pt>
                <c:pt idx="26">
                  <c:v>126.55243178094101</c:v>
                </c:pt>
                <c:pt idx="27">
                  <c:v>174.891159362308</c:v>
                </c:pt>
                <c:pt idx="28">
                  <c:v>331.31856776145702</c:v>
                </c:pt>
                <c:pt idx="29">
                  <c:v>1198.7218392648899</c:v>
                </c:pt>
                <c:pt idx="30" formatCode="0.00E+00">
                  <c:v>7.63290977885432E+33</c:v>
                </c:pt>
                <c:pt idx="31">
                  <c:v>1198.7218392648699</c:v>
                </c:pt>
                <c:pt idx="32">
                  <c:v>331.31856776145497</c:v>
                </c:pt>
                <c:pt idx="33">
                  <c:v>174.89115936230701</c:v>
                </c:pt>
                <c:pt idx="34">
                  <c:v>126.55243178094</c:v>
                </c:pt>
                <c:pt idx="35">
                  <c:v>114.46774988559901</c:v>
                </c:pt>
                <c:pt idx="36">
                  <c:v>126.55243178094101</c:v>
                </c:pt>
                <c:pt idx="37">
                  <c:v>174.891159362308</c:v>
                </c:pt>
                <c:pt idx="38">
                  <c:v>331.31856776145702</c:v>
                </c:pt>
                <c:pt idx="39">
                  <c:v>1198.7218392648899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640-419A-8601-F67A5D50E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53506000"/>
        <c:axId val="853506480"/>
      </c:scatterChart>
      <c:valAx>
        <c:axId val="8535060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3506480"/>
        <c:crosses val="autoZero"/>
        <c:crossBetween val="midCat"/>
      </c:valAx>
      <c:valAx>
        <c:axId val="853506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535060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84415535014646"/>
          <c:y val="3.8103326256192498E-2"/>
          <c:w val="0.79959511582791276"/>
          <c:h val="0.80528411655549426"/>
        </c:manualLayout>
      </c:layout>
      <c:scatterChart>
        <c:scatterStyle val="smoothMarker"/>
        <c:varyColors val="0"/>
        <c:ser>
          <c:idx val="7"/>
          <c:order val="0"/>
          <c:tx>
            <c:strRef>
              <c:f>'mumerical-results'!$AH$1</c:f>
              <c:strCache>
                <c:ptCount val="1"/>
                <c:pt idx="0">
                  <c:v>Z-REAL(f6)</c:v>
                </c:pt>
              </c:strCache>
            </c:strRef>
          </c:tx>
          <c:spPr>
            <a:ln>
              <a:solidFill>
                <a:schemeClr val="bg2">
                  <a:lumMod val="75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'mumerical-results'!$AG$2:$AG$41</c:f>
              <c:numCache>
                <c:formatCode>General</c:formatCode>
                <c:ptCount val="40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</c:numCache>
            </c:numRef>
          </c:xVal>
          <c:yVal>
            <c:numRef>
              <c:f>'mumerical-results'!$AH$2:$AH$41</c:f>
              <c:numCache>
                <c:formatCode>General</c:formatCode>
                <c:ptCount val="40"/>
                <c:pt idx="0" formatCode="0.00E+00">
                  <c:v>8.3641999640289197E+32</c:v>
                </c:pt>
                <c:pt idx="1">
                  <c:v>2071.5214109656699</c:v>
                </c:pt>
                <c:pt idx="2">
                  <c:v>547.72984240622202</c:v>
                </c:pt>
                <c:pt idx="3">
                  <c:v>267.65237488055101</c:v>
                </c:pt>
                <c:pt idx="4">
                  <c:v>172.48234344518599</c:v>
                </c:pt>
                <c:pt idx="5">
                  <c:v>132.260220208622</c:v>
                </c:pt>
                <c:pt idx="6">
                  <c:v>115.72310536042301</c:v>
                </c:pt>
                <c:pt idx="7">
                  <c:v>113.590402573757</c:v>
                </c:pt>
                <c:pt idx="8">
                  <c:v>124.809396208783</c:v>
                </c:pt>
                <c:pt idx="9">
                  <c:v>155.28459012614601</c:v>
                </c:pt>
                <c:pt idx="10">
                  <c:v>225.78231879936499</c:v>
                </c:pt>
                <c:pt idx="11">
                  <c:v>413.51353537193899</c:v>
                </c:pt>
                <c:pt idx="12">
                  <c:v>1182.211569351</c:v>
                </c:pt>
                <c:pt idx="13">
                  <c:v>18338.9022856009</c:v>
                </c:pt>
                <c:pt idx="14">
                  <c:v>4613.1231720435899</c:v>
                </c:pt>
                <c:pt idx="15">
                  <c:v>770.86905498883698</c:v>
                </c:pt>
                <c:pt idx="16">
                  <c:v>326.755241389947</c:v>
                </c:pt>
                <c:pt idx="17">
                  <c:v>195.240046561143</c:v>
                </c:pt>
                <c:pt idx="18">
                  <c:v>142.199531374521</c:v>
                </c:pt>
                <c:pt idx="19">
                  <c:v>119.39795865922299</c:v>
                </c:pt>
                <c:pt idx="20">
                  <c:v>112.891159399682</c:v>
                </c:pt>
                <c:pt idx="21">
                  <c:v>119.397958659224</c:v>
                </c:pt>
                <c:pt idx="22">
                  <c:v>142.199531374521</c:v>
                </c:pt>
                <c:pt idx="23">
                  <c:v>195.240046561143</c:v>
                </c:pt>
                <c:pt idx="24">
                  <c:v>326.75524138994803</c:v>
                </c:pt>
                <c:pt idx="25">
                  <c:v>770.86905498884005</c:v>
                </c:pt>
                <c:pt idx="26">
                  <c:v>4613.1231720436099</c:v>
                </c:pt>
                <c:pt idx="27">
                  <c:v>18338.902285600299</c:v>
                </c:pt>
                <c:pt idx="28">
                  <c:v>1182.211569351</c:v>
                </c:pt>
                <c:pt idx="29">
                  <c:v>413.513535371937</c:v>
                </c:pt>
                <c:pt idx="30">
                  <c:v>225.78231879936499</c:v>
                </c:pt>
                <c:pt idx="31">
                  <c:v>155.28459012614499</c:v>
                </c:pt>
                <c:pt idx="32">
                  <c:v>124.809396208783</c:v>
                </c:pt>
                <c:pt idx="33">
                  <c:v>113.590402573757</c:v>
                </c:pt>
                <c:pt idx="34">
                  <c:v>115.72310536042301</c:v>
                </c:pt>
                <c:pt idx="35">
                  <c:v>132.260220208622</c:v>
                </c:pt>
                <c:pt idx="36">
                  <c:v>172.48234344518599</c:v>
                </c:pt>
                <c:pt idx="37">
                  <c:v>267.65237488055197</c:v>
                </c:pt>
                <c:pt idx="38">
                  <c:v>547.729842406226</c:v>
                </c:pt>
                <c:pt idx="39">
                  <c:v>2071.5214109656899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A411-41D7-9863-6985A29D9A88}"/>
            </c:ext>
          </c:extLst>
        </c:ser>
        <c:ser>
          <c:idx val="5"/>
          <c:order val="1"/>
          <c:tx>
            <c:strRef>
              <c:f>'mumerical-results'!$D$1</c:f>
              <c:strCache>
                <c:ptCount val="1"/>
                <c:pt idx="0">
                  <c:v>Z-REAL(f1)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'mumerical-results'!$C$2:$C$41</c:f>
              <c:numCache>
                <c:formatCode>General</c:formatCode>
                <c:ptCount val="40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</c:numCache>
            </c:numRef>
          </c:xVal>
          <c:yVal>
            <c:numRef>
              <c:f>'mumerical-results'!$D$2:$D$41</c:f>
              <c:numCache>
                <c:formatCode>General</c:formatCode>
                <c:ptCount val="40"/>
                <c:pt idx="0">
                  <c:v>73.082881400768201</c:v>
                </c:pt>
                <c:pt idx="1">
                  <c:v>73.195700358956501</c:v>
                </c:pt>
                <c:pt idx="2">
                  <c:v>73.535553746706896</c:v>
                </c:pt>
                <c:pt idx="3">
                  <c:v>74.106667968281499</c:v>
                </c:pt>
                <c:pt idx="4">
                  <c:v>74.916211591394301</c:v>
                </c:pt>
                <c:pt idx="5">
                  <c:v>75.974488179487295</c:v>
                </c:pt>
                <c:pt idx="6">
                  <c:v>77.295218674230497</c:v>
                </c:pt>
                <c:pt idx="7">
                  <c:v>78.895926804272804</c:v>
                </c:pt>
                <c:pt idx="8">
                  <c:v>80.798446480067298</c:v>
                </c:pt>
                <c:pt idx="9">
                  <c:v>83.029577073556496</c:v>
                </c:pt>
                <c:pt idx="10">
                  <c:v>85.621921494531193</c:v>
                </c:pt>
                <c:pt idx="11">
                  <c:v>88.614953923227304</c:v>
                </c:pt>
                <c:pt idx="12">
                  <c:v>92.056380162556394</c:v>
                </c:pt>
                <c:pt idx="13">
                  <c:v>96.003875595643905</c:v>
                </c:pt>
                <c:pt idx="14">
                  <c:v>100.527316256687</c:v>
                </c:pt>
                <c:pt idx="15">
                  <c:v>105.711661382619</c:v>
                </c:pt>
                <c:pt idx="16">
                  <c:v>111.660706797263</c:v>
                </c:pt>
                <c:pt idx="17">
                  <c:v>118.50201645300599</c:v>
                </c:pt>
                <c:pt idx="18">
                  <c:v>126.393468216507</c:v>
                </c:pt>
                <c:pt idx="19">
                  <c:v>135.532041391787</c:v>
                </c:pt>
                <c:pt idx="20">
                  <c:v>146.165762801536</c:v>
                </c:pt>
                <c:pt idx="21">
                  <c:v>158.61017359503899</c:v>
                </c:pt>
                <c:pt idx="22">
                  <c:v>173.27137814906899</c:v>
                </c:pt>
                <c:pt idx="23">
                  <c:v>190.67885824391601</c:v>
                </c:pt>
                <c:pt idx="24">
                  <c:v>211.533079123005</c:v>
                </c:pt>
                <c:pt idx="25">
                  <c:v>236.77602459550499</c:v>
                </c:pt>
                <c:pt idx="26">
                  <c:v>267.69820439353799</c:v>
                </c:pt>
                <c:pt idx="27">
                  <c:v>306.10538943110498</c:v>
                </c:pt>
                <c:pt idx="28">
                  <c:v>354.58644702649798</c:v>
                </c:pt>
                <c:pt idx="29">
                  <c:v>416.958918942803</c:v>
                </c:pt>
                <c:pt idx="30">
                  <c:v>499.04112971161402</c:v>
                </c:pt>
                <c:pt idx="31">
                  <c:v>610.05593552272205</c:v>
                </c:pt>
                <c:pt idx="32">
                  <c:v>765.33387001195501</c:v>
                </c:pt>
                <c:pt idx="33">
                  <c:v>991.89689076987997</c:v>
                </c:pt>
                <c:pt idx="34">
                  <c:v>1341.0505694317601</c:v>
                </c:pt>
                <c:pt idx="35">
                  <c:v>1920.19003066697</c:v>
                </c:pt>
                <c:pt idx="36">
                  <c:v>2986.41926845642</c:v>
                </c:pt>
                <c:pt idx="37">
                  <c:v>5290.0956097587696</c:v>
                </c:pt>
                <c:pt idx="38">
                  <c:v>11872.141520079</c:v>
                </c:pt>
                <c:pt idx="39">
                  <c:v>47415.370379957298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411-41D7-9863-6985A29D9A88}"/>
            </c:ext>
          </c:extLst>
        </c:ser>
        <c:ser>
          <c:idx val="6"/>
          <c:order val="2"/>
          <c:tx>
            <c:strRef>
              <c:f>'mumerical-results'!$J$1</c:f>
              <c:strCache>
                <c:ptCount val="1"/>
                <c:pt idx="0">
                  <c:v>Z-REAL(f2)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'mumerical-results'!$I$2:$I$41</c:f>
              <c:numCache>
                <c:formatCode>General</c:formatCode>
                <c:ptCount val="40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</c:numCache>
            </c:numRef>
          </c:xVal>
          <c:yVal>
            <c:numRef>
              <c:f>'mumerical-results'!$J$2:$J$41</c:f>
              <c:numCache>
                <c:formatCode>General</c:formatCode>
                <c:ptCount val="40"/>
                <c:pt idx="0" formatCode="0.00E+00">
                  <c:v>6.6342426425643803E+33</c:v>
                </c:pt>
                <c:pt idx="1">
                  <c:v>16162.099328644499</c:v>
                </c:pt>
                <c:pt idx="2">
                  <c:v>4065.5516759245802</c:v>
                </c:pt>
                <c:pt idx="3">
                  <c:v>1825.6346145499199</c:v>
                </c:pt>
                <c:pt idx="4">
                  <c:v>1041.8846512054399</c:v>
                </c:pt>
                <c:pt idx="5">
                  <c:v>679.36793828115299</c:v>
                </c:pt>
                <c:pt idx="6">
                  <c:v>482.71504915444501</c:v>
                </c:pt>
                <c:pt idx="7">
                  <c:v>364.43003666952501</c:v>
                </c:pt>
                <c:pt idx="8">
                  <c:v>287.96983512181998</c:v>
                </c:pt>
                <c:pt idx="9">
                  <c:v>235.88239912067499</c:v>
                </c:pt>
                <c:pt idx="10">
                  <c:v>198.98226220182599</c:v>
                </c:pt>
                <c:pt idx="11">
                  <c:v>172.06531646815199</c:v>
                </c:pt>
                <c:pt idx="12">
                  <c:v>152.008922005508</c:v>
                </c:pt>
                <c:pt idx="13">
                  <c:v>136.85251880082399</c:v>
                </c:pt>
                <c:pt idx="14">
                  <c:v>125.32063886758699</c:v>
                </c:pt>
                <c:pt idx="15">
                  <c:v>116.56111052615</c:v>
                </c:pt>
                <c:pt idx="16">
                  <c:v>109.994689281832</c:v>
                </c:pt>
                <c:pt idx="17">
                  <c:v>105.22558206785099</c:v>
                </c:pt>
                <c:pt idx="18">
                  <c:v>101.986928897206</c:v>
                </c:pt>
                <c:pt idx="19">
                  <c:v>100.10737505370101</c:v>
                </c:pt>
                <c:pt idx="20">
                  <c:v>99.491131100912995</c:v>
                </c:pt>
                <c:pt idx="21">
                  <c:v>100.10737505370101</c:v>
                </c:pt>
                <c:pt idx="22">
                  <c:v>101.986928897206</c:v>
                </c:pt>
                <c:pt idx="23">
                  <c:v>105.22558206785099</c:v>
                </c:pt>
                <c:pt idx="24">
                  <c:v>109.994689281832</c:v>
                </c:pt>
                <c:pt idx="25">
                  <c:v>116.56111052615</c:v>
                </c:pt>
                <c:pt idx="26">
                  <c:v>125.32063886758699</c:v>
                </c:pt>
                <c:pt idx="27">
                  <c:v>136.85251880082399</c:v>
                </c:pt>
                <c:pt idx="28">
                  <c:v>152.008922005508</c:v>
                </c:pt>
                <c:pt idx="29">
                  <c:v>172.06531646815199</c:v>
                </c:pt>
                <c:pt idx="30">
                  <c:v>198.98226220182599</c:v>
                </c:pt>
                <c:pt idx="31">
                  <c:v>235.88239912067499</c:v>
                </c:pt>
                <c:pt idx="32">
                  <c:v>287.96983512181998</c:v>
                </c:pt>
                <c:pt idx="33">
                  <c:v>364.43003666952501</c:v>
                </c:pt>
                <c:pt idx="34">
                  <c:v>482.71504915444501</c:v>
                </c:pt>
                <c:pt idx="35">
                  <c:v>679.36793828115299</c:v>
                </c:pt>
                <c:pt idx="36">
                  <c:v>1041.8846512054399</c:v>
                </c:pt>
                <c:pt idx="37">
                  <c:v>1825.6346145499299</c:v>
                </c:pt>
                <c:pt idx="38">
                  <c:v>4065.5516759245902</c:v>
                </c:pt>
                <c:pt idx="39">
                  <c:v>16162.099328644699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411-41D7-9863-6985A29D9A88}"/>
            </c:ext>
          </c:extLst>
        </c:ser>
        <c:ser>
          <c:idx val="8"/>
          <c:order val="3"/>
          <c:tx>
            <c:strRef>
              <c:f>'mumerical-results'!$V$1</c:f>
              <c:strCache>
                <c:ptCount val="1"/>
                <c:pt idx="0">
                  <c:v>Z-REAL(f4)</c:v>
                </c:pt>
              </c:strCache>
            </c:strRef>
          </c:tx>
          <c:spPr>
            <a:ln w="19050" cap="rnd">
              <a:solidFill>
                <a:schemeClr val="accent4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'mumerical-results'!$U$2:$U$41</c:f>
              <c:numCache>
                <c:formatCode>General</c:formatCode>
                <c:ptCount val="40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</c:numCache>
            </c:numRef>
          </c:xVal>
          <c:yVal>
            <c:numRef>
              <c:f>'mumerical-results'!$V$2:$V$41</c:f>
              <c:numCache>
                <c:formatCode>General</c:formatCode>
                <c:ptCount val="40"/>
                <c:pt idx="0" formatCode="0.00E+00">
                  <c:v>1.8253470564271199E+33</c:v>
                </c:pt>
                <c:pt idx="1">
                  <c:v>4474.38731697204</c:v>
                </c:pt>
                <c:pt idx="2">
                  <c:v>1146.6575364686</c:v>
                </c:pt>
                <c:pt idx="3">
                  <c:v>531.25732146966197</c:v>
                </c:pt>
                <c:pt idx="4">
                  <c:v>316.92834838867901</c:v>
                </c:pt>
                <c:pt idx="5">
                  <c:v>218.992102737393</c:v>
                </c:pt>
                <c:pt idx="6">
                  <c:v>167.29507995575</c:v>
                </c:pt>
                <c:pt idx="7">
                  <c:v>137.92299835334001</c:v>
                </c:pt>
                <c:pt idx="8">
                  <c:v>121.055857086107</c:v>
                </c:pt>
                <c:pt idx="9">
                  <c:v>112.24282890238101</c:v>
                </c:pt>
                <c:pt idx="10">
                  <c:v>109.496051368696</c:v>
                </c:pt>
                <c:pt idx="11">
                  <c:v>112.24282890238101</c:v>
                </c:pt>
                <c:pt idx="12">
                  <c:v>121.055857086107</c:v>
                </c:pt>
                <c:pt idx="13">
                  <c:v>137.92299835334001</c:v>
                </c:pt>
                <c:pt idx="14">
                  <c:v>167.29507995575099</c:v>
                </c:pt>
                <c:pt idx="15">
                  <c:v>218.992102737393</c:v>
                </c:pt>
                <c:pt idx="16">
                  <c:v>316.92834838867901</c:v>
                </c:pt>
                <c:pt idx="17">
                  <c:v>531.25732146966402</c:v>
                </c:pt>
                <c:pt idx="18">
                  <c:v>1146.65753646861</c:v>
                </c:pt>
                <c:pt idx="19">
                  <c:v>4474.38731697207</c:v>
                </c:pt>
                <c:pt idx="20" formatCode="0.00E+00">
                  <c:v>7.3013882257085096E+33</c:v>
                </c:pt>
                <c:pt idx="21">
                  <c:v>4474.38731697205</c:v>
                </c:pt>
                <c:pt idx="22">
                  <c:v>1146.6575364686</c:v>
                </c:pt>
                <c:pt idx="23">
                  <c:v>531.25732146966095</c:v>
                </c:pt>
                <c:pt idx="24">
                  <c:v>316.92834838867901</c:v>
                </c:pt>
                <c:pt idx="25">
                  <c:v>218.992102737393</c:v>
                </c:pt>
                <c:pt idx="26">
                  <c:v>167.29507995575</c:v>
                </c:pt>
                <c:pt idx="27">
                  <c:v>137.92299835334001</c:v>
                </c:pt>
                <c:pt idx="28">
                  <c:v>121.055857086107</c:v>
                </c:pt>
                <c:pt idx="29">
                  <c:v>112.24282890238101</c:v>
                </c:pt>
                <c:pt idx="30">
                  <c:v>109.496051368696</c:v>
                </c:pt>
                <c:pt idx="31">
                  <c:v>112.24282890238101</c:v>
                </c:pt>
                <c:pt idx="32">
                  <c:v>121.055857086107</c:v>
                </c:pt>
                <c:pt idx="33">
                  <c:v>137.92299835334001</c:v>
                </c:pt>
                <c:pt idx="34">
                  <c:v>167.29507995575099</c:v>
                </c:pt>
                <c:pt idx="35">
                  <c:v>218.992102737393</c:v>
                </c:pt>
                <c:pt idx="36">
                  <c:v>316.92834838867901</c:v>
                </c:pt>
                <c:pt idx="37">
                  <c:v>531.257321469663</c:v>
                </c:pt>
                <c:pt idx="38">
                  <c:v>1146.65753646861</c:v>
                </c:pt>
                <c:pt idx="39">
                  <c:v>4474.38731697209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411-41D7-9863-6985A29D9A88}"/>
            </c:ext>
          </c:extLst>
        </c:ser>
        <c:ser>
          <c:idx val="9"/>
          <c:order val="4"/>
          <c:tx>
            <c:strRef>
              <c:f>'mumerical-results'!$AB$1</c:f>
              <c:strCache>
                <c:ptCount val="1"/>
                <c:pt idx="0">
                  <c:v>Z-REAL(f8)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'mumerical-results'!$AA$2:$AA$41</c:f>
              <c:numCache>
                <c:formatCode>General</c:formatCode>
                <c:ptCount val="40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</c:numCache>
            </c:numRef>
          </c:xVal>
          <c:yVal>
            <c:numRef>
              <c:f>'mumerical-results'!$AB$2:$AB$41</c:f>
              <c:numCache>
                <c:formatCode>General</c:formatCode>
                <c:ptCount val="40"/>
                <c:pt idx="0" formatCode="0.00E+00">
                  <c:v>4.77056861178395E+32</c:v>
                </c:pt>
                <c:pt idx="1">
                  <c:v>1198.7218392648799</c:v>
                </c:pt>
                <c:pt idx="2">
                  <c:v>331.31856776145497</c:v>
                </c:pt>
                <c:pt idx="3">
                  <c:v>174.891159362308</c:v>
                </c:pt>
                <c:pt idx="4">
                  <c:v>126.55243178094101</c:v>
                </c:pt>
                <c:pt idx="5">
                  <c:v>114.46774988559901</c:v>
                </c:pt>
                <c:pt idx="6">
                  <c:v>126.55243178094101</c:v>
                </c:pt>
                <c:pt idx="7">
                  <c:v>174.891159362308</c:v>
                </c:pt>
                <c:pt idx="8">
                  <c:v>331.31856776145599</c:v>
                </c:pt>
                <c:pt idx="9">
                  <c:v>1198.7218392648799</c:v>
                </c:pt>
                <c:pt idx="10" formatCode="0.00E+00">
                  <c:v>8.4810108653936896E+32</c:v>
                </c:pt>
                <c:pt idx="11">
                  <c:v>1198.7218392648799</c:v>
                </c:pt>
                <c:pt idx="12">
                  <c:v>331.31856776145497</c:v>
                </c:pt>
                <c:pt idx="13">
                  <c:v>174.891159362308</c:v>
                </c:pt>
                <c:pt idx="14">
                  <c:v>126.55243178094101</c:v>
                </c:pt>
                <c:pt idx="15">
                  <c:v>114.46774988559901</c:v>
                </c:pt>
                <c:pt idx="16">
                  <c:v>126.55243178094101</c:v>
                </c:pt>
                <c:pt idx="17">
                  <c:v>174.891159362308</c:v>
                </c:pt>
                <c:pt idx="18">
                  <c:v>331.31856776145599</c:v>
                </c:pt>
                <c:pt idx="19">
                  <c:v>1198.7218392648799</c:v>
                </c:pt>
                <c:pt idx="20" formatCode="0.00E+00">
                  <c:v>1.90822744471358E+33</c:v>
                </c:pt>
                <c:pt idx="21">
                  <c:v>1198.7218392648799</c:v>
                </c:pt>
                <c:pt idx="22">
                  <c:v>331.31856776145497</c:v>
                </c:pt>
                <c:pt idx="23">
                  <c:v>174.89115936230701</c:v>
                </c:pt>
                <c:pt idx="24">
                  <c:v>126.55243178094101</c:v>
                </c:pt>
                <c:pt idx="25">
                  <c:v>114.46774988559901</c:v>
                </c:pt>
                <c:pt idx="26">
                  <c:v>126.55243178094101</c:v>
                </c:pt>
                <c:pt idx="27">
                  <c:v>174.891159362308</c:v>
                </c:pt>
                <c:pt idx="28">
                  <c:v>331.31856776145702</c:v>
                </c:pt>
                <c:pt idx="29">
                  <c:v>1198.7218392648899</c:v>
                </c:pt>
                <c:pt idx="30" formatCode="0.00E+00">
                  <c:v>7.63290977885432E+33</c:v>
                </c:pt>
                <c:pt idx="31">
                  <c:v>1198.7218392648699</c:v>
                </c:pt>
                <c:pt idx="32">
                  <c:v>331.31856776145497</c:v>
                </c:pt>
                <c:pt idx="33">
                  <c:v>174.89115936230701</c:v>
                </c:pt>
                <c:pt idx="34">
                  <c:v>126.55243178094</c:v>
                </c:pt>
                <c:pt idx="35">
                  <c:v>114.46774988559901</c:v>
                </c:pt>
                <c:pt idx="36">
                  <c:v>126.55243178094101</c:v>
                </c:pt>
                <c:pt idx="37">
                  <c:v>174.891159362308</c:v>
                </c:pt>
                <c:pt idx="38">
                  <c:v>331.31856776145702</c:v>
                </c:pt>
                <c:pt idx="39">
                  <c:v>1198.7218392648899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A411-41D7-9863-6985A29D9A88}"/>
            </c:ext>
          </c:extLst>
        </c:ser>
        <c:ser>
          <c:idx val="2"/>
          <c:order val="5"/>
          <c:tx>
            <c:strRef>
              <c:f>'MMANA-21.3MHz'!$M$2</c:f>
              <c:strCache>
                <c:ptCount val="1"/>
                <c:pt idx="0">
                  <c:v>R (21.3MHz-MMANA)</c:v>
                </c:pt>
              </c:strCache>
            </c:strRef>
          </c:tx>
          <c:spPr>
            <a:ln w="38100"/>
          </c:spPr>
          <c:marker>
            <c:symbol val="circle"/>
            <c:size val="6"/>
            <c:spPr>
              <a:solidFill>
                <a:schemeClr val="bg1"/>
              </a:solidFill>
            </c:spPr>
          </c:marker>
          <c:xVal>
            <c:numRef>
              <c:f>'MMANA-21.3MHz'!$L$3:$L$33</c:f>
              <c:numCache>
                <c:formatCode>General</c:formatCode>
                <c:ptCount val="31"/>
                <c:pt idx="0">
                  <c:v>0</c:v>
                </c:pt>
                <c:pt idx="1">
                  <c:v>3.4482758620689655E-2</c:v>
                </c:pt>
                <c:pt idx="2">
                  <c:v>6.8965517241379309E-2</c:v>
                </c:pt>
                <c:pt idx="3">
                  <c:v>0.10344827586206898</c:v>
                </c:pt>
                <c:pt idx="4">
                  <c:v>0.13793103448275862</c:v>
                </c:pt>
                <c:pt idx="5">
                  <c:v>0.17241379310344826</c:v>
                </c:pt>
                <c:pt idx="6">
                  <c:v>0.20689655172413796</c:v>
                </c:pt>
                <c:pt idx="7">
                  <c:v>0.24137931034482762</c:v>
                </c:pt>
                <c:pt idx="8">
                  <c:v>0.27586206896551729</c:v>
                </c:pt>
                <c:pt idx="9">
                  <c:v>0.31034482758620696</c:v>
                </c:pt>
                <c:pt idx="11">
                  <c:v>0.34482758620689663</c:v>
                </c:pt>
                <c:pt idx="12">
                  <c:v>0.37931034482758624</c:v>
                </c:pt>
                <c:pt idx="13">
                  <c:v>0.41379310344827591</c:v>
                </c:pt>
                <c:pt idx="14">
                  <c:v>0.44827586206896552</c:v>
                </c:pt>
                <c:pt idx="15">
                  <c:v>0.48275862068965514</c:v>
                </c:pt>
                <c:pt idx="16">
                  <c:v>0.51724137931034475</c:v>
                </c:pt>
                <c:pt idx="17">
                  <c:v>0.55172413793103436</c:v>
                </c:pt>
                <c:pt idx="18">
                  <c:v>0.58620689655172398</c:v>
                </c:pt>
                <c:pt idx="19">
                  <c:v>0.6206896551724137</c:v>
                </c:pt>
                <c:pt idx="20">
                  <c:v>0.65517241379310331</c:v>
                </c:pt>
                <c:pt idx="22">
                  <c:v>0.68965517241379293</c:v>
                </c:pt>
                <c:pt idx="23">
                  <c:v>0.72413793103448254</c:v>
                </c:pt>
                <c:pt idx="24">
                  <c:v>0.75862068965517215</c:v>
                </c:pt>
                <c:pt idx="25">
                  <c:v>0.79310344827586188</c:v>
                </c:pt>
                <c:pt idx="26">
                  <c:v>0.8275862068965516</c:v>
                </c:pt>
                <c:pt idx="27">
                  <c:v>0.86206896551724133</c:v>
                </c:pt>
                <c:pt idx="28">
                  <c:v>0.89655172413793105</c:v>
                </c:pt>
                <c:pt idx="29">
                  <c:v>0.93103448275862077</c:v>
                </c:pt>
                <c:pt idx="30">
                  <c:v>0.9655172413793105</c:v>
                </c:pt>
              </c:numCache>
            </c:numRef>
          </c:xVal>
          <c:yVal>
            <c:numRef>
              <c:f>'MMANA-21.3MHz'!$M$3:$M$33</c:f>
              <c:numCache>
                <c:formatCode>General</c:formatCode>
                <c:ptCount val="31"/>
                <c:pt idx="1">
                  <c:v>1221.04</c:v>
                </c:pt>
                <c:pt idx="2">
                  <c:v>379.86700000000002</c:v>
                </c:pt>
                <c:pt idx="3">
                  <c:v>201.92</c:v>
                </c:pt>
                <c:pt idx="4">
                  <c:v>148.94900000000001</c:v>
                </c:pt>
                <c:pt idx="5">
                  <c:v>139.553</c:v>
                </c:pt>
                <c:pt idx="6">
                  <c:v>163.37899999999999</c:v>
                </c:pt>
                <c:pt idx="7">
                  <c:v>248.386</c:v>
                </c:pt>
                <c:pt idx="8">
                  <c:v>556.11500000000001</c:v>
                </c:pt>
                <c:pt idx="9">
                  <c:v>1827.23</c:v>
                </c:pt>
                <c:pt idx="11">
                  <c:v>2356.8200000000002</c:v>
                </c:pt>
                <c:pt idx="12">
                  <c:v>712.69299999999998</c:v>
                </c:pt>
                <c:pt idx="13">
                  <c:v>275.74099999999999</c:v>
                </c:pt>
                <c:pt idx="14">
                  <c:v>170.191</c:v>
                </c:pt>
                <c:pt idx="15">
                  <c:v>139.285</c:v>
                </c:pt>
                <c:pt idx="16">
                  <c:v>142.93299999999999</c:v>
                </c:pt>
                <c:pt idx="17">
                  <c:v>184.69900000000001</c:v>
                </c:pt>
                <c:pt idx="18">
                  <c:v>320.33600000000001</c:v>
                </c:pt>
                <c:pt idx="19">
                  <c:v>863.44299999999998</c:v>
                </c:pt>
                <c:pt idx="20">
                  <c:v>1918.55</c:v>
                </c:pt>
                <c:pt idx="22">
                  <c:v>1918.56</c:v>
                </c:pt>
                <c:pt idx="23">
                  <c:v>425.56200000000001</c:v>
                </c:pt>
                <c:pt idx="24">
                  <c:v>206.03</c:v>
                </c:pt>
                <c:pt idx="25">
                  <c:v>145.15299999999999</c:v>
                </c:pt>
                <c:pt idx="26">
                  <c:v>131.315</c:v>
                </c:pt>
                <c:pt idx="27">
                  <c:v>148.36199999999999</c:v>
                </c:pt>
                <c:pt idx="28">
                  <c:v>214.887</c:v>
                </c:pt>
                <c:pt idx="29">
                  <c:v>436.72699999999998</c:v>
                </c:pt>
                <c:pt idx="30">
                  <c:v>1263.6300000000001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A411-41D7-9863-6985A29D9A88}"/>
            </c:ext>
          </c:extLst>
        </c:ser>
        <c:ser>
          <c:idx val="4"/>
          <c:order val="6"/>
          <c:tx>
            <c:strRef>
              <c:f>'MMANA-28.4MHz'!$M$2</c:f>
              <c:strCache>
                <c:ptCount val="1"/>
                <c:pt idx="0">
                  <c:v>R (28.4MHz-MMANA)</c:v>
                </c:pt>
              </c:strCache>
            </c:strRef>
          </c:tx>
          <c:spPr>
            <a:ln w="38100"/>
          </c:spPr>
          <c:marker>
            <c:symbol val="circle"/>
            <c:size val="6"/>
            <c:spPr>
              <a:solidFill>
                <a:srgbClr val="92D050"/>
              </a:solidFill>
            </c:spPr>
          </c:marker>
          <c:xVal>
            <c:numRef>
              <c:f>'MMANA-28.4MHz'!$L$3:$L$44</c:f>
              <c:numCache>
                <c:formatCode>General</c:formatCode>
                <c:ptCount val="42"/>
                <c:pt idx="0">
                  <c:v>0</c:v>
                </c:pt>
                <c:pt idx="1">
                  <c:v>2.564102564102564E-2</c:v>
                </c:pt>
                <c:pt idx="2">
                  <c:v>5.128205128205128E-2</c:v>
                </c:pt>
                <c:pt idx="3">
                  <c:v>7.6923076923076927E-2</c:v>
                </c:pt>
                <c:pt idx="4">
                  <c:v>0.10256410256410256</c:v>
                </c:pt>
                <c:pt idx="5">
                  <c:v>0.12820512820512819</c:v>
                </c:pt>
                <c:pt idx="6">
                  <c:v>0.15384615384615383</c:v>
                </c:pt>
                <c:pt idx="7">
                  <c:v>0.17948717948717946</c:v>
                </c:pt>
                <c:pt idx="8">
                  <c:v>0.20512820512820512</c:v>
                </c:pt>
                <c:pt idx="9">
                  <c:v>0.23076923076923075</c:v>
                </c:pt>
                <c:pt idx="11">
                  <c:v>0.25641025641025639</c:v>
                </c:pt>
                <c:pt idx="12">
                  <c:v>0.28205128205128205</c:v>
                </c:pt>
                <c:pt idx="13">
                  <c:v>0.30769230769230765</c:v>
                </c:pt>
                <c:pt idx="14">
                  <c:v>0.33333333333333331</c:v>
                </c:pt>
                <c:pt idx="15">
                  <c:v>0.35897435897435892</c:v>
                </c:pt>
                <c:pt idx="16">
                  <c:v>0.38461538461538458</c:v>
                </c:pt>
                <c:pt idx="17">
                  <c:v>0.41025641025641024</c:v>
                </c:pt>
                <c:pt idx="18">
                  <c:v>0.43589743589743585</c:v>
                </c:pt>
                <c:pt idx="19">
                  <c:v>0.46153846153846151</c:v>
                </c:pt>
                <c:pt idx="20">
                  <c:v>0.48717948717948711</c:v>
                </c:pt>
                <c:pt idx="22">
                  <c:v>0.51282051282051277</c:v>
                </c:pt>
                <c:pt idx="23">
                  <c:v>0.53846153846153844</c:v>
                </c:pt>
                <c:pt idx="24">
                  <c:v>0.5641025641025641</c:v>
                </c:pt>
                <c:pt idx="25">
                  <c:v>0.58974358974358965</c:v>
                </c:pt>
                <c:pt idx="26">
                  <c:v>0.61538461538461531</c:v>
                </c:pt>
                <c:pt idx="27">
                  <c:v>0.64102564102564097</c:v>
                </c:pt>
                <c:pt idx="28">
                  <c:v>0.66666666666666663</c:v>
                </c:pt>
                <c:pt idx="29">
                  <c:v>0.69230769230769218</c:v>
                </c:pt>
                <c:pt idx="30">
                  <c:v>0.71794871794871784</c:v>
                </c:pt>
                <c:pt idx="31">
                  <c:v>0.7435897435897435</c:v>
                </c:pt>
                <c:pt idx="33">
                  <c:v>0.76923076923076916</c:v>
                </c:pt>
                <c:pt idx="34">
                  <c:v>0.79487179487179493</c:v>
                </c:pt>
                <c:pt idx="35">
                  <c:v>0.8205128205128206</c:v>
                </c:pt>
                <c:pt idx="36">
                  <c:v>0.84615384615384637</c:v>
                </c:pt>
                <c:pt idx="37">
                  <c:v>0.87179487179487203</c:v>
                </c:pt>
                <c:pt idx="38">
                  <c:v>0.8974358974358978</c:v>
                </c:pt>
                <c:pt idx="39">
                  <c:v>0.92307692307692357</c:v>
                </c:pt>
                <c:pt idx="40">
                  <c:v>0.94871794871794923</c:v>
                </c:pt>
                <c:pt idx="41">
                  <c:v>0.97435897435897501</c:v>
                </c:pt>
              </c:numCache>
            </c:numRef>
          </c:xVal>
          <c:yVal>
            <c:numRef>
              <c:f>'MMANA-28.4MHz'!$M$3:$M$44</c:f>
              <c:numCache>
                <c:formatCode>General</c:formatCode>
                <c:ptCount val="42"/>
                <c:pt idx="1">
                  <c:v>1283.3599999999999</c:v>
                </c:pt>
                <c:pt idx="2">
                  <c:v>424.00299999999999</c:v>
                </c:pt>
                <c:pt idx="3">
                  <c:v>223.941</c:v>
                </c:pt>
                <c:pt idx="4">
                  <c:v>163.83799999999999</c:v>
                </c:pt>
                <c:pt idx="5">
                  <c:v>152.09899999999999</c:v>
                </c:pt>
                <c:pt idx="6">
                  <c:v>175.93</c:v>
                </c:pt>
                <c:pt idx="7">
                  <c:v>262.43599999999998</c:v>
                </c:pt>
                <c:pt idx="8">
                  <c:v>563.90499999999997</c:v>
                </c:pt>
                <c:pt idx="9">
                  <c:v>1651.38</c:v>
                </c:pt>
                <c:pt idx="11">
                  <c:v>1936.43</c:v>
                </c:pt>
                <c:pt idx="12">
                  <c:v>888.03300000000002</c:v>
                </c:pt>
                <c:pt idx="13">
                  <c:v>329.57900000000001</c:v>
                </c:pt>
                <c:pt idx="14">
                  <c:v>195.40299999999999</c:v>
                </c:pt>
                <c:pt idx="15">
                  <c:v>155.04400000000001</c:v>
                </c:pt>
                <c:pt idx="16">
                  <c:v>154.38300000000001</c:v>
                </c:pt>
                <c:pt idx="17">
                  <c:v>192.351</c:v>
                </c:pt>
                <c:pt idx="18">
                  <c:v>315.846</c:v>
                </c:pt>
                <c:pt idx="19">
                  <c:v>771.84900000000005</c:v>
                </c:pt>
                <c:pt idx="20">
                  <c:v>1732.85</c:v>
                </c:pt>
                <c:pt idx="22">
                  <c:v>2141.5500000000002</c:v>
                </c:pt>
                <c:pt idx="23">
                  <c:v>604.28</c:v>
                </c:pt>
                <c:pt idx="24">
                  <c:v>262.76799999999997</c:v>
                </c:pt>
                <c:pt idx="25">
                  <c:v>173.08199999999999</c:v>
                </c:pt>
                <c:pt idx="26">
                  <c:v>148.41800000000001</c:v>
                </c:pt>
                <c:pt idx="27">
                  <c:v>158.69800000000001</c:v>
                </c:pt>
                <c:pt idx="28">
                  <c:v>214.184</c:v>
                </c:pt>
                <c:pt idx="29">
                  <c:v>391.16699999999997</c:v>
                </c:pt>
                <c:pt idx="30">
                  <c:v>1052.4000000000001</c:v>
                </c:pt>
                <c:pt idx="31">
                  <c:v>1704.31</c:v>
                </c:pt>
                <c:pt idx="33">
                  <c:v>1653.38</c:v>
                </c:pt>
                <c:pt idx="34">
                  <c:v>409.255</c:v>
                </c:pt>
                <c:pt idx="35">
                  <c:v>209.06700000000001</c:v>
                </c:pt>
                <c:pt idx="36">
                  <c:v>152.25399999999999</c:v>
                </c:pt>
                <c:pt idx="37">
                  <c:v>141.25899999999999</c:v>
                </c:pt>
                <c:pt idx="38">
                  <c:v>163.19</c:v>
                </c:pt>
                <c:pt idx="39">
                  <c:v>241.46799999999999</c:v>
                </c:pt>
                <c:pt idx="40">
                  <c:v>496.09399999999999</c:v>
                </c:pt>
                <c:pt idx="41">
                  <c:v>1245.0899999999999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A411-41D7-9863-6985A29D9A88}"/>
            </c:ext>
          </c:extLst>
        </c:ser>
        <c:ser>
          <c:idx val="3"/>
          <c:order val="7"/>
          <c:tx>
            <c:strRef>
              <c:f>'MMANA-14.2MHz'!$M$2</c:f>
              <c:strCache>
                <c:ptCount val="1"/>
                <c:pt idx="0">
                  <c:v>R (14.2MHz-MMANA)</c:v>
                </c:pt>
              </c:strCache>
            </c:strRef>
          </c:tx>
          <c:spPr>
            <a:ln w="38100"/>
          </c:spPr>
          <c:marker>
            <c:symbol val="circle"/>
            <c:size val="6"/>
            <c:spPr>
              <a:solidFill>
                <a:schemeClr val="bg2"/>
              </a:solidFill>
            </c:spPr>
          </c:marker>
          <c:xVal>
            <c:numRef>
              <c:f>'MMANA-14.2MHz'!$L$3:$L$22</c:f>
              <c:numCache>
                <c:formatCode>General</c:formatCode>
                <c:ptCount val="20"/>
                <c:pt idx="0">
                  <c:v>0</c:v>
                </c:pt>
                <c:pt idx="1">
                  <c:v>5.2631578947368418E-2</c:v>
                </c:pt>
                <c:pt idx="2">
                  <c:v>0.10526315789473684</c:v>
                </c:pt>
                <c:pt idx="3">
                  <c:v>0.15789473684210525</c:v>
                </c:pt>
                <c:pt idx="4">
                  <c:v>0.21052631578947367</c:v>
                </c:pt>
                <c:pt idx="5">
                  <c:v>0.26315789473684209</c:v>
                </c:pt>
                <c:pt idx="6">
                  <c:v>0.31578947368421051</c:v>
                </c:pt>
                <c:pt idx="7">
                  <c:v>0.36842105263157893</c:v>
                </c:pt>
                <c:pt idx="8">
                  <c:v>0.42105263157894735</c:v>
                </c:pt>
                <c:pt idx="9">
                  <c:v>0.47368421052631576</c:v>
                </c:pt>
                <c:pt idx="11">
                  <c:v>0.52631578947368418</c:v>
                </c:pt>
                <c:pt idx="12">
                  <c:v>0.57894736842105265</c:v>
                </c:pt>
                <c:pt idx="13">
                  <c:v>0.63157894736842102</c:v>
                </c:pt>
                <c:pt idx="14">
                  <c:v>0.68421052631578949</c:v>
                </c:pt>
                <c:pt idx="15">
                  <c:v>0.73684210526315785</c:v>
                </c:pt>
                <c:pt idx="16">
                  <c:v>0.78947368421052633</c:v>
                </c:pt>
                <c:pt idx="17">
                  <c:v>0.84210526315789469</c:v>
                </c:pt>
                <c:pt idx="18">
                  <c:v>0.89473684210526316</c:v>
                </c:pt>
                <c:pt idx="19">
                  <c:v>0.94736842105263153</c:v>
                </c:pt>
              </c:numCache>
            </c:numRef>
          </c:xVal>
          <c:yVal>
            <c:numRef>
              <c:f>'MMANA-14.2MHz'!$M$3:$M$22</c:f>
              <c:numCache>
                <c:formatCode>General</c:formatCode>
                <c:ptCount val="20"/>
                <c:pt idx="1">
                  <c:v>1100.18</c:v>
                </c:pt>
                <c:pt idx="2">
                  <c:v>323.36200000000002</c:v>
                </c:pt>
                <c:pt idx="3">
                  <c:v>173.49199999999999</c:v>
                </c:pt>
                <c:pt idx="4">
                  <c:v>129.73500000000001</c:v>
                </c:pt>
                <c:pt idx="5">
                  <c:v>123.798</c:v>
                </c:pt>
                <c:pt idx="6">
                  <c:v>148.91499999999999</c:v>
                </c:pt>
                <c:pt idx="7">
                  <c:v>236.95</c:v>
                </c:pt>
                <c:pt idx="8">
                  <c:v>584.12599999999998</c:v>
                </c:pt>
                <c:pt idx="9">
                  <c:v>2206.61</c:v>
                </c:pt>
                <c:pt idx="11">
                  <c:v>2606.42</c:v>
                </c:pt>
                <c:pt idx="12">
                  <c:v>472.99</c:v>
                </c:pt>
                <c:pt idx="13">
                  <c:v>205.36</c:v>
                </c:pt>
                <c:pt idx="14">
                  <c:v>136.44</c:v>
                </c:pt>
                <c:pt idx="15">
                  <c:v>118.60299999999999</c:v>
                </c:pt>
                <c:pt idx="16">
                  <c:v>129.834</c:v>
                </c:pt>
                <c:pt idx="17">
                  <c:v>182.92599999999999</c:v>
                </c:pt>
                <c:pt idx="18">
                  <c:v>365.47699999999998</c:v>
                </c:pt>
                <c:pt idx="19">
                  <c:v>1215.92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A411-41D7-9863-6985A29D9A88}"/>
            </c:ext>
          </c:extLst>
        </c:ser>
        <c:ser>
          <c:idx val="0"/>
          <c:order val="8"/>
          <c:tx>
            <c:strRef>
              <c:f>'MMANA-7.1MHz'!$M$2</c:f>
              <c:strCache>
                <c:ptCount val="1"/>
                <c:pt idx="0">
                  <c:v>R (7.1MHz-MMANA)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circle"/>
            <c:size val="6"/>
            <c:spPr>
              <a:solidFill>
                <a:schemeClr val="accent2">
                  <a:lumMod val="20000"/>
                  <a:lumOff val="80000"/>
                </a:schemeClr>
              </a:solidFill>
            </c:spPr>
          </c:marker>
          <c:xVal>
            <c:numRef>
              <c:f>'MMANA-7.1MHz'!$L$3:$L$21</c:f>
              <c:numCache>
                <c:formatCode>General</c:formatCode>
                <c:ptCount val="19"/>
                <c:pt idx="0">
                  <c:v>0</c:v>
                </c:pt>
                <c:pt idx="1">
                  <c:v>5.2631578947368418E-2</c:v>
                </c:pt>
                <c:pt idx="2">
                  <c:v>0.10526315789473684</c:v>
                </c:pt>
                <c:pt idx="3">
                  <c:v>0.15789473684210525</c:v>
                </c:pt>
                <c:pt idx="4">
                  <c:v>0.21052631578947367</c:v>
                </c:pt>
                <c:pt idx="5">
                  <c:v>0.26315789473684209</c:v>
                </c:pt>
                <c:pt idx="6">
                  <c:v>0.31578947368421051</c:v>
                </c:pt>
                <c:pt idx="7">
                  <c:v>0.36842105263157893</c:v>
                </c:pt>
                <c:pt idx="8">
                  <c:v>0.42105263157894735</c:v>
                </c:pt>
                <c:pt idx="9">
                  <c:v>0.47368421052631576</c:v>
                </c:pt>
                <c:pt idx="10">
                  <c:v>0.52631578947368418</c:v>
                </c:pt>
                <c:pt idx="11">
                  <c:v>0.57894736842105265</c:v>
                </c:pt>
                <c:pt idx="12">
                  <c:v>0.63157894736842102</c:v>
                </c:pt>
                <c:pt idx="13">
                  <c:v>0.68421052631578949</c:v>
                </c:pt>
                <c:pt idx="14">
                  <c:v>0.73684210526315785</c:v>
                </c:pt>
                <c:pt idx="15">
                  <c:v>0.78947368421052633</c:v>
                </c:pt>
                <c:pt idx="16">
                  <c:v>0.84210526315789469</c:v>
                </c:pt>
                <c:pt idx="17">
                  <c:v>0.89473684210526316</c:v>
                </c:pt>
                <c:pt idx="18">
                  <c:v>0.94736842105263153</c:v>
                </c:pt>
              </c:numCache>
            </c:numRef>
          </c:xVal>
          <c:yVal>
            <c:numRef>
              <c:f>'MMANA-7.1MHz'!$M$3:$M$21</c:f>
              <c:numCache>
                <c:formatCode>General</c:formatCode>
                <c:ptCount val="19"/>
                <c:pt idx="1">
                  <c:v>2607.73</c:v>
                </c:pt>
                <c:pt idx="2">
                  <c:v>904.00599999999997</c:v>
                </c:pt>
                <c:pt idx="3">
                  <c:v>428.1</c:v>
                </c:pt>
                <c:pt idx="4">
                  <c:v>257.26</c:v>
                </c:pt>
                <c:pt idx="5">
                  <c:v>179.28299999999999</c:v>
                </c:pt>
                <c:pt idx="6">
                  <c:v>138.53899999999999</c:v>
                </c:pt>
                <c:pt idx="7">
                  <c:v>115.925</c:v>
                </c:pt>
                <c:pt idx="8">
                  <c:v>103.67100000000001</c:v>
                </c:pt>
                <c:pt idx="9">
                  <c:v>98.391000000000005</c:v>
                </c:pt>
                <c:pt idx="10">
                  <c:v>98.804000000000002</c:v>
                </c:pt>
                <c:pt idx="11">
                  <c:v>105.02200000000001</c:v>
                </c:pt>
                <c:pt idx="12">
                  <c:v>118.60299999999999</c:v>
                </c:pt>
                <c:pt idx="13">
                  <c:v>143.44499999999999</c:v>
                </c:pt>
                <c:pt idx="14">
                  <c:v>188.47</c:v>
                </c:pt>
                <c:pt idx="15">
                  <c:v>275.73200000000003</c:v>
                </c:pt>
                <c:pt idx="16">
                  <c:v>468.69499999999999</c:v>
                </c:pt>
                <c:pt idx="17">
                  <c:v>982.73800000000006</c:v>
                </c:pt>
                <c:pt idx="18">
                  <c:v>2201.12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A411-41D7-9863-6985A29D9A88}"/>
            </c:ext>
          </c:extLst>
        </c:ser>
        <c:ser>
          <c:idx val="1"/>
          <c:order val="9"/>
          <c:tx>
            <c:strRef>
              <c:f>'MMANA-3.5MHz'!$M$2</c:f>
              <c:strCache>
                <c:ptCount val="1"/>
                <c:pt idx="0">
                  <c:v>R (3.5MHz-MMANA)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circle"/>
            <c:size val="6"/>
            <c:spPr>
              <a:solidFill>
                <a:schemeClr val="accent6">
                  <a:lumMod val="20000"/>
                  <a:lumOff val="80000"/>
                </a:schemeClr>
              </a:solidFill>
            </c:spPr>
          </c:marker>
          <c:xVal>
            <c:numRef>
              <c:f>'MMANA-3.5MHz'!$L$3:$L$21</c:f>
              <c:numCache>
                <c:formatCode>General</c:formatCode>
                <c:ptCount val="19"/>
                <c:pt idx="0">
                  <c:v>0</c:v>
                </c:pt>
                <c:pt idx="1">
                  <c:v>5.2631578947368418E-2</c:v>
                </c:pt>
                <c:pt idx="2">
                  <c:v>0.10526315789473684</c:v>
                </c:pt>
                <c:pt idx="3">
                  <c:v>0.15789473684210525</c:v>
                </c:pt>
                <c:pt idx="4">
                  <c:v>0.21052631578947367</c:v>
                </c:pt>
                <c:pt idx="5">
                  <c:v>0.26315789473684209</c:v>
                </c:pt>
                <c:pt idx="6">
                  <c:v>0.31578947368421051</c:v>
                </c:pt>
                <c:pt idx="7">
                  <c:v>0.36842105263157893</c:v>
                </c:pt>
                <c:pt idx="8">
                  <c:v>0.42105263157894735</c:v>
                </c:pt>
                <c:pt idx="9">
                  <c:v>0.47368421052631576</c:v>
                </c:pt>
                <c:pt idx="10">
                  <c:v>0.52631578947368418</c:v>
                </c:pt>
                <c:pt idx="11">
                  <c:v>0.57894736842105265</c:v>
                </c:pt>
                <c:pt idx="12">
                  <c:v>0.63157894736842102</c:v>
                </c:pt>
                <c:pt idx="13">
                  <c:v>0.68421052631578949</c:v>
                </c:pt>
                <c:pt idx="14">
                  <c:v>0.73684210526315785</c:v>
                </c:pt>
                <c:pt idx="15">
                  <c:v>0.78947368421052633</c:v>
                </c:pt>
                <c:pt idx="16">
                  <c:v>0.84210526315789469</c:v>
                </c:pt>
                <c:pt idx="17">
                  <c:v>0.89473684210526316</c:v>
                </c:pt>
                <c:pt idx="18">
                  <c:v>0.94736842105263153</c:v>
                </c:pt>
              </c:numCache>
            </c:numRef>
          </c:xVal>
          <c:yVal>
            <c:numRef>
              <c:f>'MMANA-3.5MHz'!$M$3:$M$21</c:f>
              <c:numCache>
                <c:formatCode>General</c:formatCode>
                <c:ptCount val="19"/>
                <c:pt idx="0">
                  <c:v>77.823999999999998</c:v>
                </c:pt>
                <c:pt idx="1">
                  <c:v>78.381</c:v>
                </c:pt>
                <c:pt idx="2">
                  <c:v>80.084000000000003</c:v>
                </c:pt>
                <c:pt idx="3">
                  <c:v>83.034999999999997</c:v>
                </c:pt>
                <c:pt idx="4">
                  <c:v>87.417000000000002</c:v>
                </c:pt>
                <c:pt idx="5">
                  <c:v>93.521000000000001</c:v>
                </c:pt>
                <c:pt idx="6">
                  <c:v>101.791</c:v>
                </c:pt>
                <c:pt idx="7">
                  <c:v>112.892</c:v>
                </c:pt>
                <c:pt idx="8">
                  <c:v>127.846</c:v>
                </c:pt>
                <c:pt idx="9">
                  <c:v>148.24700000000001</c:v>
                </c:pt>
                <c:pt idx="10">
                  <c:v>176.685</c:v>
                </c:pt>
                <c:pt idx="11">
                  <c:v>217.55699999999999</c:v>
                </c:pt>
                <c:pt idx="12">
                  <c:v>278.76499999999999</c:v>
                </c:pt>
                <c:pt idx="13">
                  <c:v>375.53100000000001</c:v>
                </c:pt>
                <c:pt idx="14">
                  <c:v>539.71</c:v>
                </c:pt>
                <c:pt idx="15">
                  <c:v>844.01499999999999</c:v>
                </c:pt>
                <c:pt idx="16">
                  <c:v>1460.09</c:v>
                </c:pt>
                <c:pt idx="17">
                  <c:v>2638.1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A411-41D7-9863-6985A29D9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259023"/>
        <c:axId val="560942143"/>
      </c:scatterChart>
      <c:valAx>
        <c:axId val="555259023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>
                    <a:latin typeface="Arial Black" panose="020B0A04020102020204" pitchFamily="34" charset="0"/>
                  </a:defRPr>
                </a:pPr>
                <a:r>
                  <a:rPr lang="en-US" altLang="ja-JP">
                    <a:latin typeface="Arial Black" panose="020B0A04020102020204" pitchFamily="34" charset="0"/>
                  </a:rPr>
                  <a:t>Normalized Length (Feeding-Point/(λ/4))</a:t>
                </a:r>
                <a:endParaRPr lang="ja-JP" altLang="en-US">
                  <a:latin typeface="Arial Black" panose="020B0A04020102020204" pitchFamily="34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ja-JP"/>
          </a:p>
        </c:txPr>
        <c:crossAx val="560942143"/>
        <c:crosses val="autoZero"/>
        <c:crossBetween val="midCat"/>
        <c:minorUnit val="0.33333333333333337"/>
      </c:valAx>
      <c:valAx>
        <c:axId val="560942143"/>
        <c:scaling>
          <c:logBase val="10"/>
          <c:orientation val="minMax"/>
          <c:max val="100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200">
                    <a:latin typeface="Arial Black" panose="020B0A04020102020204" pitchFamily="34" charset="0"/>
                  </a:defRPr>
                </a:pPr>
                <a:r>
                  <a:rPr lang="en-US" altLang="ja-JP" sz="1200">
                    <a:latin typeface="Arial Black" panose="020B0A04020102020204" pitchFamily="34" charset="0"/>
                  </a:rPr>
                  <a:t>Resistance R [Ω]</a:t>
                </a:r>
                <a:endParaRPr lang="ja-JP" altLang="en-US" sz="1200">
                  <a:latin typeface="Arial Black" panose="020B0A04020102020204" pitchFamily="34" charset="0"/>
                </a:endParaRPr>
              </a:p>
            </c:rich>
          </c:tx>
          <c:overlay val="0"/>
        </c:title>
        <c:numFmt formatCode="#,##0_);[Red]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ja-JP"/>
          </a:p>
        </c:txPr>
        <c:crossAx val="555259023"/>
        <c:crosses val="autoZero"/>
        <c:crossBetween val="midCat"/>
        <c:minorUnit val="10"/>
      </c:valAx>
    </c:plotArea>
    <c:legend>
      <c:legendPos val="r"/>
      <c:layout>
        <c:manualLayout>
          <c:xMode val="edge"/>
          <c:yMode val="edge"/>
          <c:x val="0.35883650833968334"/>
          <c:y val="0.61093113360829898"/>
          <c:w val="0.59009533485733634"/>
          <c:h val="0.2242047521837548"/>
        </c:manualLayout>
      </c:layout>
      <c:overlay val="0"/>
      <c:spPr>
        <a:solidFill>
          <a:schemeClr val="accent3">
            <a:lumMod val="20000"/>
            <a:lumOff val="80000"/>
          </a:schemeClr>
        </a:solidFill>
      </c:sp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84415535014646"/>
          <c:y val="3.8103326256192498E-2"/>
          <c:w val="0.79959511582791276"/>
          <c:h val="0.80528411655549426"/>
        </c:manualLayout>
      </c:layout>
      <c:scatterChart>
        <c:scatterStyle val="smoothMarker"/>
        <c:varyColors val="0"/>
        <c:ser>
          <c:idx val="5"/>
          <c:order val="0"/>
          <c:tx>
            <c:strRef>
              <c:f>'mumerical-results'!$D$1</c:f>
              <c:strCache>
                <c:ptCount val="1"/>
                <c:pt idx="0">
                  <c:v>Z-REAL(f1)</c:v>
                </c:pt>
              </c:strCache>
            </c:strRef>
          </c:tx>
          <c:spPr>
            <a:ln w="38100">
              <a:solidFill>
                <a:schemeClr val="accent2">
                  <a:lumMod val="60000"/>
                  <a:lumOff val="40000"/>
                </a:schemeClr>
              </a:solidFill>
              <a:prstDash val="sysDash"/>
            </a:ln>
          </c:spPr>
          <c:marker>
            <c:symbol val="none"/>
          </c:marker>
          <c:xVal>
            <c:numRef>
              <c:f>'mumerical-results'!$C$2:$C$41</c:f>
              <c:numCache>
                <c:formatCode>General</c:formatCode>
                <c:ptCount val="40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</c:numCache>
            </c:numRef>
          </c:xVal>
          <c:yVal>
            <c:numRef>
              <c:f>'mumerical-results'!$D$2:$D$41</c:f>
              <c:numCache>
                <c:formatCode>General</c:formatCode>
                <c:ptCount val="40"/>
                <c:pt idx="0">
                  <c:v>73.082881400768201</c:v>
                </c:pt>
                <c:pt idx="1">
                  <c:v>73.195700358956501</c:v>
                </c:pt>
                <c:pt idx="2">
                  <c:v>73.535553746706896</c:v>
                </c:pt>
                <c:pt idx="3">
                  <c:v>74.106667968281499</c:v>
                </c:pt>
                <c:pt idx="4">
                  <c:v>74.916211591394301</c:v>
                </c:pt>
                <c:pt idx="5">
                  <c:v>75.974488179487295</c:v>
                </c:pt>
                <c:pt idx="6">
                  <c:v>77.295218674230497</c:v>
                </c:pt>
                <c:pt idx="7">
                  <c:v>78.895926804272804</c:v>
                </c:pt>
                <c:pt idx="8">
                  <c:v>80.798446480067298</c:v>
                </c:pt>
                <c:pt idx="9">
                  <c:v>83.029577073556496</c:v>
                </c:pt>
                <c:pt idx="10">
                  <c:v>85.621921494531193</c:v>
                </c:pt>
                <c:pt idx="11">
                  <c:v>88.614953923227304</c:v>
                </c:pt>
                <c:pt idx="12">
                  <c:v>92.056380162556394</c:v>
                </c:pt>
                <c:pt idx="13">
                  <c:v>96.003875595643905</c:v>
                </c:pt>
                <c:pt idx="14">
                  <c:v>100.527316256687</c:v>
                </c:pt>
                <c:pt idx="15">
                  <c:v>105.711661382619</c:v>
                </c:pt>
                <c:pt idx="16">
                  <c:v>111.660706797263</c:v>
                </c:pt>
                <c:pt idx="17">
                  <c:v>118.50201645300599</c:v>
                </c:pt>
                <c:pt idx="18">
                  <c:v>126.393468216507</c:v>
                </c:pt>
                <c:pt idx="19">
                  <c:v>135.532041391787</c:v>
                </c:pt>
                <c:pt idx="20">
                  <c:v>146.165762801536</c:v>
                </c:pt>
                <c:pt idx="21">
                  <c:v>158.61017359503899</c:v>
                </c:pt>
                <c:pt idx="22">
                  <c:v>173.27137814906899</c:v>
                </c:pt>
                <c:pt idx="23">
                  <c:v>190.67885824391601</c:v>
                </c:pt>
                <c:pt idx="24">
                  <c:v>211.533079123005</c:v>
                </c:pt>
                <c:pt idx="25">
                  <c:v>236.77602459550499</c:v>
                </c:pt>
                <c:pt idx="26">
                  <c:v>267.69820439353799</c:v>
                </c:pt>
                <c:pt idx="27">
                  <c:v>306.10538943110498</c:v>
                </c:pt>
                <c:pt idx="28">
                  <c:v>354.58644702649798</c:v>
                </c:pt>
                <c:pt idx="29">
                  <c:v>416.958918942803</c:v>
                </c:pt>
                <c:pt idx="30">
                  <c:v>499.04112971161402</c:v>
                </c:pt>
                <c:pt idx="31">
                  <c:v>610.05593552272205</c:v>
                </c:pt>
                <c:pt idx="32">
                  <c:v>765.33387001195501</c:v>
                </c:pt>
                <c:pt idx="33">
                  <c:v>991.89689076987997</c:v>
                </c:pt>
                <c:pt idx="34">
                  <c:v>1341.0505694317601</c:v>
                </c:pt>
                <c:pt idx="35">
                  <c:v>1920.19003066697</c:v>
                </c:pt>
                <c:pt idx="36">
                  <c:v>2986.41926845642</c:v>
                </c:pt>
                <c:pt idx="37">
                  <c:v>5290.0956097587696</c:v>
                </c:pt>
                <c:pt idx="38">
                  <c:v>11872.141520079</c:v>
                </c:pt>
                <c:pt idx="39">
                  <c:v>47415.370379957298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411-41D7-9863-6985A29D9A88}"/>
            </c:ext>
          </c:extLst>
        </c:ser>
        <c:ser>
          <c:idx val="6"/>
          <c:order val="1"/>
          <c:tx>
            <c:strRef>
              <c:f>'mumerical-results'!$J$1</c:f>
              <c:strCache>
                <c:ptCount val="1"/>
                <c:pt idx="0">
                  <c:v>Z-REAL(f2)</c:v>
                </c:pt>
              </c:strCache>
            </c:strRef>
          </c:tx>
          <c:spPr>
            <a:ln w="34925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'mumerical-results'!$I$2:$I$41</c:f>
              <c:numCache>
                <c:formatCode>General</c:formatCode>
                <c:ptCount val="40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</c:numCache>
            </c:numRef>
          </c:xVal>
          <c:yVal>
            <c:numRef>
              <c:f>'mumerical-results'!$J$2:$J$41</c:f>
              <c:numCache>
                <c:formatCode>General</c:formatCode>
                <c:ptCount val="40"/>
                <c:pt idx="0" formatCode="0.00E+00">
                  <c:v>6.6342426425643803E+33</c:v>
                </c:pt>
                <c:pt idx="1">
                  <c:v>16162.099328644499</c:v>
                </c:pt>
                <c:pt idx="2">
                  <c:v>4065.5516759245802</c:v>
                </c:pt>
                <c:pt idx="3">
                  <c:v>1825.6346145499199</c:v>
                </c:pt>
                <c:pt idx="4">
                  <c:v>1041.8846512054399</c:v>
                </c:pt>
                <c:pt idx="5">
                  <c:v>679.36793828115299</c:v>
                </c:pt>
                <c:pt idx="6">
                  <c:v>482.71504915444501</c:v>
                </c:pt>
                <c:pt idx="7">
                  <c:v>364.43003666952501</c:v>
                </c:pt>
                <c:pt idx="8">
                  <c:v>287.96983512181998</c:v>
                </c:pt>
                <c:pt idx="9">
                  <c:v>235.88239912067499</c:v>
                </c:pt>
                <c:pt idx="10">
                  <c:v>198.98226220182599</c:v>
                </c:pt>
                <c:pt idx="11">
                  <c:v>172.06531646815199</c:v>
                </c:pt>
                <c:pt idx="12">
                  <c:v>152.008922005508</c:v>
                </c:pt>
                <c:pt idx="13">
                  <c:v>136.85251880082399</c:v>
                </c:pt>
                <c:pt idx="14">
                  <c:v>125.32063886758699</c:v>
                </c:pt>
                <c:pt idx="15">
                  <c:v>116.56111052615</c:v>
                </c:pt>
                <c:pt idx="16">
                  <c:v>109.994689281832</c:v>
                </c:pt>
                <c:pt idx="17">
                  <c:v>105.22558206785099</c:v>
                </c:pt>
                <c:pt idx="18">
                  <c:v>101.986928897206</c:v>
                </c:pt>
                <c:pt idx="19">
                  <c:v>100.10737505370101</c:v>
                </c:pt>
                <c:pt idx="20">
                  <c:v>99.491131100912995</c:v>
                </c:pt>
                <c:pt idx="21">
                  <c:v>100.10737505370101</c:v>
                </c:pt>
                <c:pt idx="22">
                  <c:v>101.986928897206</c:v>
                </c:pt>
                <c:pt idx="23">
                  <c:v>105.22558206785099</c:v>
                </c:pt>
                <c:pt idx="24">
                  <c:v>109.994689281832</c:v>
                </c:pt>
                <c:pt idx="25">
                  <c:v>116.56111052615</c:v>
                </c:pt>
                <c:pt idx="26">
                  <c:v>125.32063886758699</c:v>
                </c:pt>
                <c:pt idx="27">
                  <c:v>136.85251880082399</c:v>
                </c:pt>
                <c:pt idx="28">
                  <c:v>152.008922005508</c:v>
                </c:pt>
                <c:pt idx="29">
                  <c:v>172.06531646815199</c:v>
                </c:pt>
                <c:pt idx="30">
                  <c:v>198.98226220182599</c:v>
                </c:pt>
                <c:pt idx="31">
                  <c:v>235.88239912067499</c:v>
                </c:pt>
                <c:pt idx="32">
                  <c:v>287.96983512181998</c:v>
                </c:pt>
                <c:pt idx="33">
                  <c:v>364.43003666952501</c:v>
                </c:pt>
                <c:pt idx="34">
                  <c:v>482.71504915444501</c:v>
                </c:pt>
                <c:pt idx="35">
                  <c:v>679.36793828115299</c:v>
                </c:pt>
                <c:pt idx="36">
                  <c:v>1041.8846512054399</c:v>
                </c:pt>
                <c:pt idx="37">
                  <c:v>1825.6346145499299</c:v>
                </c:pt>
                <c:pt idx="38">
                  <c:v>4065.5516759245902</c:v>
                </c:pt>
                <c:pt idx="39">
                  <c:v>16162.099328644699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411-41D7-9863-6985A29D9A88}"/>
            </c:ext>
          </c:extLst>
        </c:ser>
        <c:ser>
          <c:idx val="0"/>
          <c:order val="2"/>
          <c:tx>
            <c:strRef>
              <c:f>'MMANA-7.1MHz'!$M$2</c:f>
              <c:strCache>
                <c:ptCount val="1"/>
                <c:pt idx="0">
                  <c:v>R (7.1MHz-MMANA)</c:v>
                </c:pt>
              </c:strCache>
            </c:strRef>
          </c:tx>
          <c:spPr>
            <a:ln w="38100"/>
          </c:spPr>
          <c:marker>
            <c:symbol val="circle"/>
            <c:size val="6"/>
            <c:spPr>
              <a:solidFill>
                <a:schemeClr val="bg2"/>
              </a:solidFill>
            </c:spPr>
          </c:marker>
          <c:xVal>
            <c:numRef>
              <c:f>'MMANA-7.1MHz'!$L$3:$L$21</c:f>
              <c:numCache>
                <c:formatCode>General</c:formatCode>
                <c:ptCount val="19"/>
                <c:pt idx="0">
                  <c:v>0</c:v>
                </c:pt>
                <c:pt idx="1">
                  <c:v>5.2631578947368418E-2</c:v>
                </c:pt>
                <c:pt idx="2">
                  <c:v>0.10526315789473684</c:v>
                </c:pt>
                <c:pt idx="3">
                  <c:v>0.15789473684210525</c:v>
                </c:pt>
                <c:pt idx="4">
                  <c:v>0.21052631578947367</c:v>
                </c:pt>
                <c:pt idx="5">
                  <c:v>0.26315789473684209</c:v>
                </c:pt>
                <c:pt idx="6">
                  <c:v>0.31578947368421051</c:v>
                </c:pt>
                <c:pt idx="7">
                  <c:v>0.36842105263157893</c:v>
                </c:pt>
                <c:pt idx="8">
                  <c:v>0.42105263157894735</c:v>
                </c:pt>
                <c:pt idx="9">
                  <c:v>0.47368421052631576</c:v>
                </c:pt>
                <c:pt idx="10">
                  <c:v>0.52631578947368418</c:v>
                </c:pt>
                <c:pt idx="11">
                  <c:v>0.57894736842105265</c:v>
                </c:pt>
                <c:pt idx="12">
                  <c:v>0.63157894736842102</c:v>
                </c:pt>
                <c:pt idx="13">
                  <c:v>0.68421052631578949</c:v>
                </c:pt>
                <c:pt idx="14">
                  <c:v>0.73684210526315785</c:v>
                </c:pt>
                <c:pt idx="15">
                  <c:v>0.78947368421052633</c:v>
                </c:pt>
                <c:pt idx="16">
                  <c:v>0.84210526315789469</c:v>
                </c:pt>
                <c:pt idx="17">
                  <c:v>0.89473684210526316</c:v>
                </c:pt>
                <c:pt idx="18">
                  <c:v>0.94736842105263153</c:v>
                </c:pt>
              </c:numCache>
            </c:numRef>
          </c:xVal>
          <c:yVal>
            <c:numRef>
              <c:f>'MMANA-7.1MHz'!$M$3:$M$21</c:f>
              <c:numCache>
                <c:formatCode>General</c:formatCode>
                <c:ptCount val="19"/>
                <c:pt idx="1">
                  <c:v>2607.73</c:v>
                </c:pt>
                <c:pt idx="2">
                  <c:v>904.00599999999997</c:v>
                </c:pt>
                <c:pt idx="3">
                  <c:v>428.1</c:v>
                </c:pt>
                <c:pt idx="4">
                  <c:v>257.26</c:v>
                </c:pt>
                <c:pt idx="5">
                  <c:v>179.28299999999999</c:v>
                </c:pt>
                <c:pt idx="6">
                  <c:v>138.53899999999999</c:v>
                </c:pt>
                <c:pt idx="7">
                  <c:v>115.925</c:v>
                </c:pt>
                <c:pt idx="8">
                  <c:v>103.67100000000001</c:v>
                </c:pt>
                <c:pt idx="9">
                  <c:v>98.391000000000005</c:v>
                </c:pt>
                <c:pt idx="10">
                  <c:v>98.804000000000002</c:v>
                </c:pt>
                <c:pt idx="11">
                  <c:v>105.02200000000001</c:v>
                </c:pt>
                <c:pt idx="12">
                  <c:v>118.60299999999999</c:v>
                </c:pt>
                <c:pt idx="13">
                  <c:v>143.44499999999999</c:v>
                </c:pt>
                <c:pt idx="14">
                  <c:v>188.47</c:v>
                </c:pt>
                <c:pt idx="15">
                  <c:v>275.73200000000003</c:v>
                </c:pt>
                <c:pt idx="16">
                  <c:v>468.69499999999999</c:v>
                </c:pt>
                <c:pt idx="17">
                  <c:v>982.73800000000006</c:v>
                </c:pt>
                <c:pt idx="18">
                  <c:v>2201.12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A411-41D7-9863-6985A29D9A88}"/>
            </c:ext>
          </c:extLst>
        </c:ser>
        <c:ser>
          <c:idx val="1"/>
          <c:order val="3"/>
          <c:tx>
            <c:strRef>
              <c:f>'MMANA-3.5MHz'!$M$2</c:f>
              <c:strCache>
                <c:ptCount val="1"/>
                <c:pt idx="0">
                  <c:v>R (3.5MHz-MMANA)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circle"/>
            <c:size val="6"/>
            <c:spPr>
              <a:solidFill>
                <a:schemeClr val="accent2">
                  <a:lumMod val="20000"/>
                  <a:lumOff val="80000"/>
                </a:schemeClr>
              </a:solidFill>
            </c:spPr>
          </c:marker>
          <c:xVal>
            <c:numRef>
              <c:f>'MMANA-3.5MHz'!$L$3:$L$21</c:f>
              <c:numCache>
                <c:formatCode>General</c:formatCode>
                <c:ptCount val="19"/>
                <c:pt idx="0">
                  <c:v>0</c:v>
                </c:pt>
                <c:pt idx="1">
                  <c:v>5.2631578947368418E-2</c:v>
                </c:pt>
                <c:pt idx="2">
                  <c:v>0.10526315789473684</c:v>
                </c:pt>
                <c:pt idx="3">
                  <c:v>0.15789473684210525</c:v>
                </c:pt>
                <c:pt idx="4">
                  <c:v>0.21052631578947367</c:v>
                </c:pt>
                <c:pt idx="5">
                  <c:v>0.26315789473684209</c:v>
                </c:pt>
                <c:pt idx="6">
                  <c:v>0.31578947368421051</c:v>
                </c:pt>
                <c:pt idx="7">
                  <c:v>0.36842105263157893</c:v>
                </c:pt>
                <c:pt idx="8">
                  <c:v>0.42105263157894735</c:v>
                </c:pt>
                <c:pt idx="9">
                  <c:v>0.47368421052631576</c:v>
                </c:pt>
                <c:pt idx="10">
                  <c:v>0.52631578947368418</c:v>
                </c:pt>
                <c:pt idx="11">
                  <c:v>0.57894736842105265</c:v>
                </c:pt>
                <c:pt idx="12">
                  <c:v>0.63157894736842102</c:v>
                </c:pt>
                <c:pt idx="13">
                  <c:v>0.68421052631578949</c:v>
                </c:pt>
                <c:pt idx="14">
                  <c:v>0.73684210526315785</c:v>
                </c:pt>
                <c:pt idx="15">
                  <c:v>0.78947368421052633</c:v>
                </c:pt>
                <c:pt idx="16">
                  <c:v>0.84210526315789469</c:v>
                </c:pt>
                <c:pt idx="17">
                  <c:v>0.89473684210526316</c:v>
                </c:pt>
                <c:pt idx="18">
                  <c:v>0.94736842105263153</c:v>
                </c:pt>
              </c:numCache>
            </c:numRef>
          </c:xVal>
          <c:yVal>
            <c:numRef>
              <c:f>'MMANA-3.5MHz'!$M$3:$M$21</c:f>
              <c:numCache>
                <c:formatCode>General</c:formatCode>
                <c:ptCount val="19"/>
                <c:pt idx="0">
                  <c:v>77.823999999999998</c:v>
                </c:pt>
                <c:pt idx="1">
                  <c:v>78.381</c:v>
                </c:pt>
                <c:pt idx="2">
                  <c:v>80.084000000000003</c:v>
                </c:pt>
                <c:pt idx="3">
                  <c:v>83.034999999999997</c:v>
                </c:pt>
                <c:pt idx="4">
                  <c:v>87.417000000000002</c:v>
                </c:pt>
                <c:pt idx="5">
                  <c:v>93.521000000000001</c:v>
                </c:pt>
                <c:pt idx="6">
                  <c:v>101.791</c:v>
                </c:pt>
                <c:pt idx="7">
                  <c:v>112.892</c:v>
                </c:pt>
                <c:pt idx="8">
                  <c:v>127.846</c:v>
                </c:pt>
                <c:pt idx="9">
                  <c:v>148.24700000000001</c:v>
                </c:pt>
                <c:pt idx="10">
                  <c:v>176.685</c:v>
                </c:pt>
                <c:pt idx="11">
                  <c:v>217.55699999999999</c:v>
                </c:pt>
                <c:pt idx="12">
                  <c:v>278.76499999999999</c:v>
                </c:pt>
                <c:pt idx="13">
                  <c:v>375.53100000000001</c:v>
                </c:pt>
                <c:pt idx="14">
                  <c:v>539.71</c:v>
                </c:pt>
                <c:pt idx="15">
                  <c:v>844.01499999999999</c:v>
                </c:pt>
                <c:pt idx="16">
                  <c:v>1460.09</c:v>
                </c:pt>
                <c:pt idx="17">
                  <c:v>2638.1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A411-41D7-9863-6985A29D9A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259023"/>
        <c:axId val="560942143"/>
      </c:scatterChart>
      <c:valAx>
        <c:axId val="555259023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>
                    <a:latin typeface="Arial Black" panose="020B0A04020102020204" pitchFamily="34" charset="0"/>
                  </a:defRPr>
                </a:pPr>
                <a:r>
                  <a:rPr lang="en-US" altLang="ja-JP">
                    <a:latin typeface="Arial Black" panose="020B0A04020102020204" pitchFamily="34" charset="0"/>
                  </a:rPr>
                  <a:t>Normalized Length (Feeding-Point/(λ/4))</a:t>
                </a:r>
                <a:endParaRPr lang="ja-JP" altLang="en-US">
                  <a:latin typeface="Arial Black" panose="020B0A04020102020204" pitchFamily="34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ja-JP"/>
          </a:p>
        </c:txPr>
        <c:crossAx val="560942143"/>
        <c:crosses val="autoZero"/>
        <c:crossBetween val="midCat"/>
        <c:minorUnit val="0.33333333333333337"/>
      </c:valAx>
      <c:valAx>
        <c:axId val="560942143"/>
        <c:scaling>
          <c:logBase val="10"/>
          <c:orientation val="minMax"/>
          <c:max val="100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200">
                    <a:latin typeface="Arial Black" panose="020B0A04020102020204" pitchFamily="34" charset="0"/>
                  </a:defRPr>
                </a:pPr>
                <a:r>
                  <a:rPr lang="en-US" altLang="ja-JP" sz="1200">
                    <a:latin typeface="Arial Black" panose="020B0A04020102020204" pitchFamily="34" charset="0"/>
                  </a:rPr>
                  <a:t>Resistance R [Ω]</a:t>
                </a:r>
                <a:endParaRPr lang="ja-JP" altLang="en-US" sz="1200">
                  <a:latin typeface="Arial Black" panose="020B0A04020102020204" pitchFamily="34" charset="0"/>
                </a:endParaRPr>
              </a:p>
            </c:rich>
          </c:tx>
          <c:overlay val="0"/>
        </c:title>
        <c:numFmt formatCode="#,##0_);[Red]\(#,##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ja-JP"/>
          </a:p>
        </c:txPr>
        <c:crossAx val="555259023"/>
        <c:crosses val="autoZero"/>
        <c:crossBetween val="midCat"/>
        <c:minorUnit val="10"/>
      </c:valAx>
    </c:plotArea>
    <c:legend>
      <c:legendPos val="r"/>
      <c:layout>
        <c:manualLayout>
          <c:xMode val="edge"/>
          <c:yMode val="edge"/>
          <c:x val="0.60591295246972621"/>
          <c:y val="0.58271247912192792"/>
          <c:w val="0.34301894506177372"/>
          <c:h val="0.25595064948091678"/>
        </c:manualLayout>
      </c:layout>
      <c:overlay val="0"/>
      <c:spPr>
        <a:solidFill>
          <a:schemeClr val="accent3">
            <a:lumMod val="20000"/>
            <a:lumOff val="80000"/>
          </a:schemeClr>
        </a:solidFill>
      </c:sp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'Shortening ratio'!$E$2</c:f>
              <c:strCache>
                <c:ptCount val="1"/>
                <c:pt idx="0">
                  <c:v>Z(Real)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'Shortening ratio'!$C$3:$C$8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'Shortening ratio'!$E$3:$E$8</c:f>
              <c:numCache>
                <c:formatCode>General</c:formatCode>
                <c:ptCount val="6"/>
                <c:pt idx="0">
                  <c:v>77.823999999999998</c:v>
                </c:pt>
                <c:pt idx="1">
                  <c:v>75.385000000000005</c:v>
                </c:pt>
                <c:pt idx="2">
                  <c:v>73.022000000000006</c:v>
                </c:pt>
                <c:pt idx="3">
                  <c:v>70.731999999999999</c:v>
                </c:pt>
                <c:pt idx="4">
                  <c:v>68.512</c:v>
                </c:pt>
                <c:pt idx="5">
                  <c:v>66.344999999999999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425-4CB0-B072-5DE31CF9FBA8}"/>
            </c:ext>
          </c:extLst>
        </c:ser>
        <c:ser>
          <c:idx val="1"/>
          <c:order val="1"/>
          <c:tx>
            <c:strRef>
              <c:f>'Shortening ratio'!$F$2</c:f>
              <c:strCache>
                <c:ptCount val="1"/>
                <c:pt idx="0">
                  <c:v>Z(imaginary)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'Shortening ratio'!$C$3:$C$8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</c:numCache>
            </c:numRef>
          </c:xVal>
          <c:yVal>
            <c:numRef>
              <c:f>'Shortening ratio'!$F$3:$F$8</c:f>
              <c:numCache>
                <c:formatCode>General</c:formatCode>
                <c:ptCount val="6"/>
                <c:pt idx="0">
                  <c:v>42.28</c:v>
                </c:pt>
                <c:pt idx="1">
                  <c:v>24.367999999999999</c:v>
                </c:pt>
                <c:pt idx="2">
                  <c:v>6.524</c:v>
                </c:pt>
                <c:pt idx="3">
                  <c:v>-11.275</c:v>
                </c:pt>
                <c:pt idx="4">
                  <c:v>-29.042000000000002</c:v>
                </c:pt>
                <c:pt idx="5">
                  <c:v>-46.811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425-4CB0-B072-5DE31CF9F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551648"/>
        <c:axId val="551549248"/>
      </c:scatterChart>
      <c:valAx>
        <c:axId val="5515516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en-US" altLang="ja-JP" sz="1200">
                    <a:latin typeface="Arial Black" panose="020B0A04020102020204" pitchFamily="34" charset="0"/>
                  </a:rPr>
                  <a:t>Shortening Ratio [%]</a:t>
                </a:r>
                <a:endParaRPr lang="ja-JP" altLang="en-US" sz="1200">
                  <a:latin typeface="Arial Black" panose="020B0A040201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Black" panose="020B0A04020102020204" pitchFamily="34" charset="0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1549248"/>
        <c:crosses val="autoZero"/>
        <c:crossBetween val="midCat"/>
      </c:valAx>
      <c:valAx>
        <c:axId val="55154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en-US" altLang="ja-JP" sz="1200">
                    <a:latin typeface="Arial Black" panose="020B0A04020102020204" pitchFamily="34" charset="0"/>
                  </a:rPr>
                  <a:t>Impedance [Ω]</a:t>
                </a:r>
                <a:endParaRPr lang="ja-JP" altLang="en-US" sz="1200">
                  <a:latin typeface="Arial Black" panose="020B0A040201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Black" panose="020B0A04020102020204" pitchFamily="34" charset="0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15516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sin(t)/t &amp; (1-cos(t))/t</a:t>
            </a:r>
            <a:endParaRPr lang="ja-JP" alt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'sint÷t-and-(1-cost)÷t'!$G$2</c:f>
              <c:strCache>
                <c:ptCount val="1"/>
                <c:pt idx="0">
                  <c:v>sin(t)/t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'sint÷t-and-(1-cost)÷t'!$F$3:$F$43</c:f>
              <c:numCache>
                <c:formatCode>General</c:formatCode>
                <c:ptCount val="41"/>
                <c:pt idx="0">
                  <c:v>0</c:v>
                </c:pt>
                <c:pt idx="1">
                  <c:v>0.15707963267948966</c:v>
                </c:pt>
                <c:pt idx="2">
                  <c:v>0.31415926535897931</c:v>
                </c:pt>
                <c:pt idx="3">
                  <c:v>0.47123889803846897</c:v>
                </c:pt>
                <c:pt idx="4">
                  <c:v>0.62831853071795862</c:v>
                </c:pt>
                <c:pt idx="5">
                  <c:v>0.78539816339744828</c:v>
                </c:pt>
                <c:pt idx="6">
                  <c:v>0.94247779607693793</c:v>
                </c:pt>
                <c:pt idx="7">
                  <c:v>1.0995574287564276</c:v>
                </c:pt>
                <c:pt idx="8">
                  <c:v>1.2566370614359172</c:v>
                </c:pt>
                <c:pt idx="9">
                  <c:v>1.4137166941154069</c:v>
                </c:pt>
                <c:pt idx="10">
                  <c:v>1.5707963267948966</c:v>
                </c:pt>
                <c:pt idx="11">
                  <c:v>1.7278759594743862</c:v>
                </c:pt>
                <c:pt idx="12">
                  <c:v>1.8849555921538759</c:v>
                </c:pt>
                <c:pt idx="13">
                  <c:v>2.0420352248333655</c:v>
                </c:pt>
                <c:pt idx="14">
                  <c:v>2.1991148575128552</c:v>
                </c:pt>
                <c:pt idx="15">
                  <c:v>2.3561944901923448</c:v>
                </c:pt>
                <c:pt idx="16">
                  <c:v>2.5132741228718345</c:v>
                </c:pt>
                <c:pt idx="17">
                  <c:v>2.6703537555513241</c:v>
                </c:pt>
                <c:pt idx="18">
                  <c:v>2.8274333882308138</c:v>
                </c:pt>
                <c:pt idx="19">
                  <c:v>2.9845130209103035</c:v>
                </c:pt>
                <c:pt idx="20">
                  <c:v>3.1415926535897931</c:v>
                </c:pt>
                <c:pt idx="21">
                  <c:v>3.2986722862692828</c:v>
                </c:pt>
                <c:pt idx="22">
                  <c:v>3.4557519189487724</c:v>
                </c:pt>
                <c:pt idx="23">
                  <c:v>3.6128315516282621</c:v>
                </c:pt>
                <c:pt idx="24">
                  <c:v>3.7699111843077517</c:v>
                </c:pt>
                <c:pt idx="25">
                  <c:v>3.9269908169872414</c:v>
                </c:pt>
                <c:pt idx="26">
                  <c:v>4.0840704496667311</c:v>
                </c:pt>
                <c:pt idx="27">
                  <c:v>4.2411500823462207</c:v>
                </c:pt>
                <c:pt idx="28">
                  <c:v>4.3982297150257104</c:v>
                </c:pt>
                <c:pt idx="29">
                  <c:v>4.5553093477052</c:v>
                </c:pt>
                <c:pt idx="30">
                  <c:v>4.7123889803846897</c:v>
                </c:pt>
                <c:pt idx="31">
                  <c:v>4.8694686130641793</c:v>
                </c:pt>
                <c:pt idx="32">
                  <c:v>5.026548245743669</c:v>
                </c:pt>
                <c:pt idx="33">
                  <c:v>5.1836278784231586</c:v>
                </c:pt>
                <c:pt idx="34">
                  <c:v>5.3407075111026483</c:v>
                </c:pt>
                <c:pt idx="35">
                  <c:v>5.497787143782138</c:v>
                </c:pt>
                <c:pt idx="36">
                  <c:v>5.6548667764616276</c:v>
                </c:pt>
                <c:pt idx="37">
                  <c:v>5.8119464091411173</c:v>
                </c:pt>
                <c:pt idx="38">
                  <c:v>5.9690260418206069</c:v>
                </c:pt>
                <c:pt idx="39">
                  <c:v>6.1261056745000966</c:v>
                </c:pt>
                <c:pt idx="40">
                  <c:v>6.2831853071795862</c:v>
                </c:pt>
              </c:numCache>
            </c:numRef>
          </c:xVal>
          <c:yVal>
            <c:numRef>
              <c:f>'sint÷t-and-(1-cost)÷t'!$G$3:$G$43</c:f>
              <c:numCache>
                <c:formatCode>General</c:formatCode>
                <c:ptCount val="41"/>
                <c:pt idx="0">
                  <c:v>1</c:v>
                </c:pt>
                <c:pt idx="1">
                  <c:v>0.99589273524356137</c:v>
                </c:pt>
                <c:pt idx="2">
                  <c:v>0.98363164308346596</c:v>
                </c:pt>
                <c:pt idx="3">
                  <c:v>0.96339776200411587</c:v>
                </c:pt>
                <c:pt idx="4">
                  <c:v>0.93548928378863905</c:v>
                </c:pt>
                <c:pt idx="5">
                  <c:v>0.90031631615710606</c:v>
                </c:pt>
                <c:pt idx="6">
                  <c:v>0.85839369133413979</c:v>
                </c:pt>
                <c:pt idx="7">
                  <c:v>0.8103319580097551</c:v>
                </c:pt>
                <c:pt idx="8">
                  <c:v>0.75682672864065703</c:v>
                </c:pt>
                <c:pt idx="9">
                  <c:v>0.69864658506643418</c:v>
                </c:pt>
                <c:pt idx="10">
                  <c:v>0.63661977236758138</c:v>
                </c:pt>
                <c:pt idx="11">
                  <c:v>0.57161993323617344</c:v>
                </c:pt>
                <c:pt idx="12">
                  <c:v>0.50455115242710469</c:v>
                </c:pt>
                <c:pt idx="13">
                  <c:v>0.43633259277448361</c:v>
                </c:pt>
                <c:pt idx="14">
                  <c:v>0.36788301057177419</c:v>
                </c:pt>
                <c:pt idx="15">
                  <c:v>0.30010543871903539</c:v>
                </c:pt>
                <c:pt idx="16">
                  <c:v>0.23387232094715982</c:v>
                </c:pt>
                <c:pt idx="17">
                  <c:v>0.17001136976543224</c:v>
                </c:pt>
                <c:pt idx="18">
                  <c:v>0.10929240478705181</c:v>
                </c:pt>
                <c:pt idx="19">
                  <c:v>5.2415407118082215E-2</c:v>
                </c:pt>
                <c:pt idx="20">
                  <c:v>3.8997686524020982E-17</c:v>
                </c:pt>
                <c:pt idx="21">
                  <c:v>-4.7423463583026688E-2</c:v>
                </c:pt>
                <c:pt idx="22">
                  <c:v>-8.9421058462133232E-2</c:v>
                </c:pt>
                <c:pt idx="23">
                  <c:v>-0.12566057765271074</c:v>
                </c:pt>
                <c:pt idx="24">
                  <c:v>-0.15591488063143982</c:v>
                </c:pt>
                <c:pt idx="25">
                  <c:v>-0.18006326323142122</c:v>
                </c:pt>
                <c:pt idx="26">
                  <c:v>-0.19809085184633993</c:v>
                </c:pt>
                <c:pt idx="27">
                  <c:v>-0.21008606318771428</c:v>
                </c:pt>
                <c:pt idx="28">
                  <c:v>-0.21623620818304484</c:v>
                </c:pt>
                <c:pt idx="29">
                  <c:v>-0.21682135398613472</c:v>
                </c:pt>
                <c:pt idx="30">
                  <c:v>-0.21220659078919379</c:v>
                </c:pt>
                <c:pt idx="31">
                  <c:v>-0.20283287953541637</c:v>
                </c:pt>
                <c:pt idx="32">
                  <c:v>-0.18920668216016426</c:v>
                </c:pt>
                <c:pt idx="33">
                  <c:v>-0.17188859715358443</c:v>
                </c:pt>
                <c:pt idx="34">
                  <c:v>-0.15148123964720117</c:v>
                </c:pt>
                <c:pt idx="35">
                  <c:v>-0.12861661659387233</c:v>
                </c:pt>
                <c:pt idx="36">
                  <c:v>-0.10394325375429327</c:v>
                </c:pt>
                <c:pt idx="37">
                  <c:v>-7.8113332054387807E-2</c:v>
                </c:pt>
                <c:pt idx="38">
                  <c:v>-5.1770086478077189E-2</c:v>
                </c:pt>
                <c:pt idx="39">
                  <c:v>-2.5535711160091359E-2</c:v>
                </c:pt>
                <c:pt idx="40">
                  <c:v>-3.8997686524020982E-17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B46-4350-8DF4-05CA694DC131}"/>
            </c:ext>
          </c:extLst>
        </c:ser>
        <c:ser>
          <c:idx val="1"/>
          <c:order val="1"/>
          <c:tx>
            <c:strRef>
              <c:f>'sint÷t-and-(1-cost)÷t'!$H$2</c:f>
              <c:strCache>
                <c:ptCount val="1"/>
                <c:pt idx="0">
                  <c:v>(1-cos(t))/t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'sint÷t-and-(1-cost)÷t'!$F$3:$F$43</c:f>
              <c:numCache>
                <c:formatCode>General</c:formatCode>
                <c:ptCount val="41"/>
                <c:pt idx="0">
                  <c:v>0</c:v>
                </c:pt>
                <c:pt idx="1">
                  <c:v>0.15707963267948966</c:v>
                </c:pt>
                <c:pt idx="2">
                  <c:v>0.31415926535897931</c:v>
                </c:pt>
                <c:pt idx="3">
                  <c:v>0.47123889803846897</c:v>
                </c:pt>
                <c:pt idx="4">
                  <c:v>0.62831853071795862</c:v>
                </c:pt>
                <c:pt idx="5">
                  <c:v>0.78539816339744828</c:v>
                </c:pt>
                <c:pt idx="6">
                  <c:v>0.94247779607693793</c:v>
                </c:pt>
                <c:pt idx="7">
                  <c:v>1.0995574287564276</c:v>
                </c:pt>
                <c:pt idx="8">
                  <c:v>1.2566370614359172</c:v>
                </c:pt>
                <c:pt idx="9">
                  <c:v>1.4137166941154069</c:v>
                </c:pt>
                <c:pt idx="10">
                  <c:v>1.5707963267948966</c:v>
                </c:pt>
                <c:pt idx="11">
                  <c:v>1.7278759594743862</c:v>
                </c:pt>
                <c:pt idx="12">
                  <c:v>1.8849555921538759</c:v>
                </c:pt>
                <c:pt idx="13">
                  <c:v>2.0420352248333655</c:v>
                </c:pt>
                <c:pt idx="14">
                  <c:v>2.1991148575128552</c:v>
                </c:pt>
                <c:pt idx="15">
                  <c:v>2.3561944901923448</c:v>
                </c:pt>
                <c:pt idx="16">
                  <c:v>2.5132741228718345</c:v>
                </c:pt>
                <c:pt idx="17">
                  <c:v>2.6703537555513241</c:v>
                </c:pt>
                <c:pt idx="18">
                  <c:v>2.8274333882308138</c:v>
                </c:pt>
                <c:pt idx="19">
                  <c:v>2.9845130209103035</c:v>
                </c:pt>
                <c:pt idx="20">
                  <c:v>3.1415926535897931</c:v>
                </c:pt>
                <c:pt idx="21">
                  <c:v>3.2986722862692828</c:v>
                </c:pt>
                <c:pt idx="22">
                  <c:v>3.4557519189487724</c:v>
                </c:pt>
                <c:pt idx="23">
                  <c:v>3.6128315516282621</c:v>
                </c:pt>
                <c:pt idx="24">
                  <c:v>3.7699111843077517</c:v>
                </c:pt>
                <c:pt idx="25">
                  <c:v>3.9269908169872414</c:v>
                </c:pt>
                <c:pt idx="26">
                  <c:v>4.0840704496667311</c:v>
                </c:pt>
                <c:pt idx="27">
                  <c:v>4.2411500823462207</c:v>
                </c:pt>
                <c:pt idx="28">
                  <c:v>4.3982297150257104</c:v>
                </c:pt>
                <c:pt idx="29">
                  <c:v>4.5553093477052</c:v>
                </c:pt>
                <c:pt idx="30">
                  <c:v>4.7123889803846897</c:v>
                </c:pt>
                <c:pt idx="31">
                  <c:v>4.8694686130641793</c:v>
                </c:pt>
                <c:pt idx="32">
                  <c:v>5.026548245743669</c:v>
                </c:pt>
                <c:pt idx="33">
                  <c:v>5.1836278784231586</c:v>
                </c:pt>
                <c:pt idx="34">
                  <c:v>5.3407075111026483</c:v>
                </c:pt>
                <c:pt idx="35">
                  <c:v>5.497787143782138</c:v>
                </c:pt>
                <c:pt idx="36">
                  <c:v>5.6548667764616276</c:v>
                </c:pt>
                <c:pt idx="37">
                  <c:v>5.8119464091411173</c:v>
                </c:pt>
                <c:pt idx="38">
                  <c:v>5.9690260418206069</c:v>
                </c:pt>
                <c:pt idx="39">
                  <c:v>6.1261056745000966</c:v>
                </c:pt>
                <c:pt idx="40">
                  <c:v>6.2831853071795862</c:v>
                </c:pt>
              </c:numCache>
            </c:numRef>
          </c:xVal>
          <c:yVal>
            <c:numRef>
              <c:f>'sint÷t-and-(1-cost)÷t'!$H$3:$H$43</c:f>
              <c:numCache>
                <c:formatCode>General</c:formatCode>
                <c:ptCount val="41"/>
                <c:pt idx="0">
                  <c:v>0</c:v>
                </c:pt>
                <c:pt idx="1">
                  <c:v>7.8378458077905847E-2</c:v>
                </c:pt>
                <c:pt idx="2">
                  <c:v>0.15579194727527892</c:v>
                </c:pt>
                <c:pt idx="3">
                  <c:v>0.23129133920250905</c:v>
                </c:pt>
                <c:pt idx="4">
                  <c:v>0.30395889391774367</c:v>
                </c:pt>
                <c:pt idx="5">
                  <c:v>0.37292322857805654</c:v>
                </c:pt>
                <c:pt idx="6">
                  <c:v>0.43737343142020957</c:v>
                </c:pt>
                <c:pt idx="7">
                  <c:v>0.49657206252335229</c:v>
                </c:pt>
                <c:pt idx="8">
                  <c:v>0.54986680468861016</c:v>
                </c:pt>
                <c:pt idx="9">
                  <c:v>0.59670055427025015</c:v>
                </c:pt>
                <c:pt idx="10">
                  <c:v>0.63661977236758127</c:v>
                </c:pt>
                <c:pt idx="11">
                  <c:v>0.66928095081085215</c:v>
                </c:pt>
                <c:pt idx="12">
                  <c:v>0.69445508415356216</c:v>
                </c:pt>
                <c:pt idx="13">
                  <c:v>0.71203007766832005</c:v>
                </c:pt>
                <c:pt idx="14">
                  <c:v>0.72201106134502635</c:v>
                </c:pt>
                <c:pt idx="15">
                  <c:v>0.72451862029742287</c:v>
                </c:pt>
                <c:pt idx="16">
                  <c:v>0.71978499198004076</c:v>
                </c:pt>
                <c:pt idx="17">
                  <c:v>0.70814831939671175</c:v>
                </c:pt>
                <c:pt idx="18">
                  <c:v>0.69004508626672612</c:v>
                </c:pt>
                <c:pt idx="19">
                  <c:v>0.66600089417230113</c:v>
                </c:pt>
                <c:pt idx="20">
                  <c:v>0.63661977236758138</c:v>
                </c:pt>
                <c:pt idx="21">
                  <c:v>0.60257223758446288</c:v>
                </c:pt>
                <c:pt idx="22">
                  <c:v>0.56458234330913959</c:v>
                </c:pt>
                <c:pt idx="23">
                  <c:v>0.5234139752062652</c:v>
                </c:pt>
                <c:pt idx="24">
                  <c:v>0.47985666132002719</c:v>
                </c:pt>
                <c:pt idx="25">
                  <c:v>0.43471117217845379</c:v>
                </c:pt>
                <c:pt idx="26">
                  <c:v>0.38877518687809121</c:v>
                </c:pt>
                <c:pt idx="27">
                  <c:v>0.34282929665511713</c:v>
                </c:pt>
                <c:pt idx="28">
                  <c:v>0.29762360749438377</c:v>
                </c:pt>
                <c:pt idx="29">
                  <c:v>0.25386518823859916</c:v>
                </c:pt>
                <c:pt idx="30">
                  <c:v>0.21220659078919385</c:v>
                </c:pt>
                <c:pt idx="31">
                  <c:v>0.17323564478813719</c:v>
                </c:pt>
                <c:pt idx="32">
                  <c:v>0.13746670117215259</c:v>
                </c:pt>
                <c:pt idx="33">
                  <c:v>0.10533346780798385</c:v>
                </c:pt>
                <c:pt idx="34">
                  <c:v>7.7183546721213497E-2</c:v>
                </c:pt>
                <c:pt idx="35">
                  <c:v>5.3274746939722409E-2</c:v>
                </c:pt>
                <c:pt idx="36">
                  <c:v>3.3773210435304873E-2</c:v>
                </c:pt>
                <c:pt idx="37">
                  <c:v>1.8753351827230483E-2</c:v>
                </c:pt>
                <c:pt idx="38">
                  <c:v>8.1995761723831027E-3</c:v>
                </c:pt>
                <c:pt idx="39">
                  <c:v>2.0097040532796552E-3</c:v>
                </c:pt>
                <c:pt idx="4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B46-4350-8DF4-05CA694DC1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34931471"/>
        <c:axId val="2034928591"/>
      </c:scatterChart>
      <c:valAx>
        <c:axId val="2034931471"/>
        <c:scaling>
          <c:orientation val="minMax"/>
          <c:max val="6.28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928591"/>
        <c:crosses val="autoZero"/>
        <c:crossBetween val="midCat"/>
        <c:minorUnit val="1.57"/>
      </c:valAx>
      <c:valAx>
        <c:axId val="20349285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3493147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'MMANA-14.9597MHz (2)'!$P$2</c:f>
              <c:strCache>
                <c:ptCount val="1"/>
                <c:pt idx="0">
                  <c:v>R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'MMANA-14.9597MHz (2)'!$L$3:$L$19</c:f>
              <c:numCache>
                <c:formatCode>General</c:formatCode>
                <c:ptCount val="17"/>
                <c:pt idx="0">
                  <c:v>0</c:v>
                </c:pt>
                <c:pt idx="1">
                  <c:v>5.2631578947368425E-2</c:v>
                </c:pt>
                <c:pt idx="2">
                  <c:v>0.10526315789473685</c:v>
                </c:pt>
                <c:pt idx="3">
                  <c:v>0.15789473684210528</c:v>
                </c:pt>
                <c:pt idx="4">
                  <c:v>0.2105263157894737</c:v>
                </c:pt>
                <c:pt idx="5">
                  <c:v>0.26315789473684209</c:v>
                </c:pt>
                <c:pt idx="6">
                  <c:v>0.31578947368421051</c:v>
                </c:pt>
                <c:pt idx="7">
                  <c:v>0.36842105263157893</c:v>
                </c:pt>
                <c:pt idx="8">
                  <c:v>0.4210526315789474</c:v>
                </c:pt>
                <c:pt idx="9">
                  <c:v>0.47368421052631587</c:v>
                </c:pt>
                <c:pt idx="10">
                  <c:v>0.52631578947368429</c:v>
                </c:pt>
                <c:pt idx="11">
                  <c:v>0.57894736842105277</c:v>
                </c:pt>
                <c:pt idx="12">
                  <c:v>0.63157894736842124</c:v>
                </c:pt>
                <c:pt idx="13">
                  <c:v>0.68421052631578971</c:v>
                </c:pt>
                <c:pt idx="14">
                  <c:v>0.73684210526315819</c:v>
                </c:pt>
                <c:pt idx="15">
                  <c:v>0.78947368421052666</c:v>
                </c:pt>
                <c:pt idx="16">
                  <c:v>0.84210526315789502</c:v>
                </c:pt>
              </c:numCache>
            </c:numRef>
          </c:xVal>
          <c:yVal>
            <c:numRef>
              <c:f>'MMANA-14.9597MHz (2)'!$P$3:$P$19</c:f>
              <c:numCache>
                <c:formatCode>General</c:formatCode>
                <c:ptCount val="17"/>
                <c:pt idx="0">
                  <c:v>81.33</c:v>
                </c:pt>
                <c:pt idx="1">
                  <c:v>81.93</c:v>
                </c:pt>
                <c:pt idx="2">
                  <c:v>83.75</c:v>
                </c:pt>
                <c:pt idx="3">
                  <c:v>86.91</c:v>
                </c:pt>
                <c:pt idx="4">
                  <c:v>91.61</c:v>
                </c:pt>
                <c:pt idx="5">
                  <c:v>98.17</c:v>
                </c:pt>
                <c:pt idx="6">
                  <c:v>107.07</c:v>
                </c:pt>
                <c:pt idx="7">
                  <c:v>119.04</c:v>
                </c:pt>
                <c:pt idx="8">
                  <c:v>135.19</c:v>
                </c:pt>
                <c:pt idx="9">
                  <c:v>157.27000000000001</c:v>
                </c:pt>
                <c:pt idx="10">
                  <c:v>188.04</c:v>
                </c:pt>
                <c:pt idx="11">
                  <c:v>232.15</c:v>
                </c:pt>
                <c:pt idx="12">
                  <c:v>297.56</c:v>
                </c:pt>
                <c:pt idx="13">
                  <c:v>398.39</c:v>
                </c:pt>
                <c:pt idx="14">
                  <c:v>559.21</c:v>
                </c:pt>
                <c:pt idx="15">
                  <c:v>814.45</c:v>
                </c:pt>
                <c:pt idx="16">
                  <c:v>1157.71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93-413C-B473-4A47523A7700}"/>
            </c:ext>
          </c:extLst>
        </c:ser>
        <c:ser>
          <c:idx val="1"/>
          <c:order val="1"/>
          <c:tx>
            <c:strRef>
              <c:f>'MMANA-14.9597MHz (2)'!$Q$2</c:f>
              <c:strCache>
                <c:ptCount val="1"/>
                <c:pt idx="0">
                  <c:v>X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'MMANA-14.9597MHz (2)'!$L$3:$L$19</c:f>
              <c:numCache>
                <c:formatCode>General</c:formatCode>
                <c:ptCount val="17"/>
                <c:pt idx="0">
                  <c:v>0</c:v>
                </c:pt>
                <c:pt idx="1">
                  <c:v>5.2631578947368425E-2</c:v>
                </c:pt>
                <c:pt idx="2">
                  <c:v>0.10526315789473685</c:v>
                </c:pt>
                <c:pt idx="3">
                  <c:v>0.15789473684210528</c:v>
                </c:pt>
                <c:pt idx="4">
                  <c:v>0.2105263157894737</c:v>
                </c:pt>
                <c:pt idx="5">
                  <c:v>0.26315789473684209</c:v>
                </c:pt>
                <c:pt idx="6">
                  <c:v>0.31578947368421051</c:v>
                </c:pt>
                <c:pt idx="7">
                  <c:v>0.36842105263157893</c:v>
                </c:pt>
                <c:pt idx="8">
                  <c:v>0.4210526315789474</c:v>
                </c:pt>
                <c:pt idx="9">
                  <c:v>0.47368421052631587</c:v>
                </c:pt>
                <c:pt idx="10">
                  <c:v>0.52631578947368429</c:v>
                </c:pt>
                <c:pt idx="11">
                  <c:v>0.57894736842105277</c:v>
                </c:pt>
                <c:pt idx="12">
                  <c:v>0.63157894736842124</c:v>
                </c:pt>
                <c:pt idx="13">
                  <c:v>0.68421052631578971</c:v>
                </c:pt>
                <c:pt idx="14">
                  <c:v>0.73684210526315819</c:v>
                </c:pt>
                <c:pt idx="15">
                  <c:v>0.78947368421052666</c:v>
                </c:pt>
                <c:pt idx="16">
                  <c:v>0.84210526315789502</c:v>
                </c:pt>
              </c:numCache>
            </c:numRef>
          </c:xVal>
          <c:yVal>
            <c:numRef>
              <c:f>'MMANA-14.9597MHz (2)'!$Q$3:$Q$19</c:f>
              <c:numCache>
                <c:formatCode>General</c:formatCode>
                <c:ptCount val="17"/>
                <c:pt idx="0">
                  <c:v>42.77</c:v>
                </c:pt>
                <c:pt idx="1">
                  <c:v>42.99</c:v>
                </c:pt>
                <c:pt idx="2">
                  <c:v>43.66</c:v>
                </c:pt>
                <c:pt idx="3">
                  <c:v>44.81</c:v>
                </c:pt>
                <c:pt idx="4">
                  <c:v>46.47</c:v>
                </c:pt>
                <c:pt idx="5">
                  <c:v>48.7</c:v>
                </c:pt>
                <c:pt idx="6">
                  <c:v>51.56</c:v>
                </c:pt>
                <c:pt idx="7">
                  <c:v>55.12</c:v>
                </c:pt>
                <c:pt idx="8">
                  <c:v>59.46</c:v>
                </c:pt>
                <c:pt idx="9">
                  <c:v>64.540000000000006</c:v>
                </c:pt>
                <c:pt idx="10">
                  <c:v>70.16</c:v>
                </c:pt>
                <c:pt idx="11">
                  <c:v>75.459999999999994</c:v>
                </c:pt>
                <c:pt idx="12">
                  <c:v>77.930000000000007</c:v>
                </c:pt>
                <c:pt idx="13">
                  <c:v>70.2</c:v>
                </c:pt>
                <c:pt idx="14">
                  <c:v>30.61</c:v>
                </c:pt>
                <c:pt idx="15">
                  <c:v>105.11</c:v>
                </c:pt>
                <c:pt idx="16">
                  <c:v>505.9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793-413C-B473-4A47523A77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330031"/>
        <c:axId val="212330511"/>
      </c:scatterChart>
      <c:valAx>
        <c:axId val="212330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330511"/>
        <c:crosses val="autoZero"/>
        <c:crossBetween val="midCat"/>
      </c:valAx>
      <c:valAx>
        <c:axId val="212330511"/>
        <c:scaling>
          <c:logBase val="10"/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2330031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5"/>
          <c:order val="0"/>
          <c:tx>
            <c:strRef>
              <c:f>'MMANA-10.65MHz'!$M$2</c:f>
              <c:strCache>
                <c:ptCount val="1"/>
                <c:pt idx="0">
                  <c:v>R (10.65MHz-MMANA)</c:v>
                </c:pt>
              </c:strCache>
            </c:strRef>
          </c:tx>
          <c:marker>
            <c:symbol val="triangle"/>
            <c:size val="6"/>
            <c:spPr>
              <a:solidFill>
                <a:schemeClr val="bg1"/>
              </a:solidFill>
            </c:spPr>
          </c:marker>
          <c:xVal>
            <c:numRef>
              <c:f>'MMANA-10.65MHz'!$L$3:$L$25</c:f>
              <c:numCache>
                <c:formatCode>General</c:formatCode>
                <c:ptCount val="23"/>
                <c:pt idx="0">
                  <c:v>0</c:v>
                </c:pt>
                <c:pt idx="1">
                  <c:v>4.5454545454545456E-2</c:v>
                </c:pt>
                <c:pt idx="2">
                  <c:v>9.0909090909090912E-2</c:v>
                </c:pt>
                <c:pt idx="3">
                  <c:v>0.13636363636363635</c:v>
                </c:pt>
                <c:pt idx="4">
                  <c:v>0.18181818181818182</c:v>
                </c:pt>
                <c:pt idx="5">
                  <c:v>0.22727272727272724</c:v>
                </c:pt>
                <c:pt idx="6">
                  <c:v>0.27272727272727271</c:v>
                </c:pt>
                <c:pt idx="7">
                  <c:v>0.31818181818181818</c:v>
                </c:pt>
                <c:pt idx="9">
                  <c:v>0.36363636363636365</c:v>
                </c:pt>
                <c:pt idx="10">
                  <c:v>0.40909090909090906</c:v>
                </c:pt>
                <c:pt idx="11">
                  <c:v>0.45454545454545447</c:v>
                </c:pt>
                <c:pt idx="12">
                  <c:v>0.49999999999999989</c:v>
                </c:pt>
                <c:pt idx="13">
                  <c:v>0.5454545454545453</c:v>
                </c:pt>
                <c:pt idx="14">
                  <c:v>0.59090909090909072</c:v>
                </c:pt>
                <c:pt idx="15">
                  <c:v>0.63636363636363613</c:v>
                </c:pt>
                <c:pt idx="16">
                  <c:v>0.68181818181818155</c:v>
                </c:pt>
                <c:pt idx="17">
                  <c:v>0.72727272727272696</c:v>
                </c:pt>
                <c:pt idx="18">
                  <c:v>0.77272727272727249</c:v>
                </c:pt>
                <c:pt idx="19">
                  <c:v>0.81818181818181801</c:v>
                </c:pt>
                <c:pt idx="20">
                  <c:v>0.86363636363636354</c:v>
                </c:pt>
                <c:pt idx="21">
                  <c:v>0.90909090909090895</c:v>
                </c:pt>
                <c:pt idx="22">
                  <c:v>0.95454545454545447</c:v>
                </c:pt>
              </c:numCache>
            </c:numRef>
          </c:xVal>
          <c:yVal>
            <c:numRef>
              <c:f>'MMANA-10.65MHz'!$M$3:$M$25</c:f>
              <c:numCache>
                <c:formatCode>General</c:formatCode>
                <c:ptCount val="23"/>
                <c:pt idx="0">
                  <c:v>112.33199999999999</c:v>
                </c:pt>
                <c:pt idx="1">
                  <c:v>117.73</c:v>
                </c:pt>
                <c:pt idx="2">
                  <c:v>136.16</c:v>
                </c:pt>
                <c:pt idx="3">
                  <c:v>176.48</c:v>
                </c:pt>
                <c:pt idx="4">
                  <c:v>265.05</c:v>
                </c:pt>
                <c:pt idx="5">
                  <c:v>494.25</c:v>
                </c:pt>
                <c:pt idx="6">
                  <c:v>1286.3</c:v>
                </c:pt>
                <c:pt idx="7">
                  <c:v>2754.22</c:v>
                </c:pt>
                <c:pt idx="9">
                  <c:v>2912.03</c:v>
                </c:pt>
                <c:pt idx="10">
                  <c:v>829.95</c:v>
                </c:pt>
                <c:pt idx="11">
                  <c:v>358.56</c:v>
                </c:pt>
                <c:pt idx="12">
                  <c:v>212.27</c:v>
                </c:pt>
                <c:pt idx="13">
                  <c:v>151.34200000000001</c:v>
                </c:pt>
                <c:pt idx="14">
                  <c:v>123.005</c:v>
                </c:pt>
                <c:pt idx="15">
                  <c:v>111.143</c:v>
                </c:pt>
                <c:pt idx="16">
                  <c:v>110.5</c:v>
                </c:pt>
                <c:pt idx="17">
                  <c:v>120.831</c:v>
                </c:pt>
                <c:pt idx="18">
                  <c:v>146.642</c:v>
                </c:pt>
                <c:pt idx="19">
                  <c:v>201.874</c:v>
                </c:pt>
                <c:pt idx="20">
                  <c:v>329.137</c:v>
                </c:pt>
                <c:pt idx="21">
                  <c:v>684.79300000000001</c:v>
                </c:pt>
                <c:pt idx="22">
                  <c:v>1711.81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B2BD-4A8F-A44B-96DEE8C1A327}"/>
            </c:ext>
          </c:extLst>
        </c:ser>
        <c:ser>
          <c:idx val="2"/>
          <c:order val="1"/>
          <c:tx>
            <c:strRef>
              <c:f>'MMANA-21.3MHz'!$M$2</c:f>
              <c:strCache>
                <c:ptCount val="1"/>
                <c:pt idx="0">
                  <c:v>R (21.3MHz-MMANA)</c:v>
                </c:pt>
              </c:strCache>
            </c:strRef>
          </c:tx>
          <c:marker>
            <c:spPr>
              <a:solidFill>
                <a:schemeClr val="bg1"/>
              </a:solidFill>
            </c:spPr>
          </c:marker>
          <c:xVal>
            <c:numRef>
              <c:f>'MMANA-21.3MHz'!$L$3:$L$33</c:f>
              <c:numCache>
                <c:formatCode>General</c:formatCode>
                <c:ptCount val="31"/>
                <c:pt idx="0">
                  <c:v>0</c:v>
                </c:pt>
                <c:pt idx="1">
                  <c:v>3.4482758620689655E-2</c:v>
                </c:pt>
                <c:pt idx="2">
                  <c:v>6.8965517241379309E-2</c:v>
                </c:pt>
                <c:pt idx="3">
                  <c:v>0.10344827586206898</c:v>
                </c:pt>
                <c:pt idx="4">
                  <c:v>0.13793103448275862</c:v>
                </c:pt>
                <c:pt idx="5">
                  <c:v>0.17241379310344826</c:v>
                </c:pt>
                <c:pt idx="6">
                  <c:v>0.20689655172413796</c:v>
                </c:pt>
                <c:pt idx="7">
                  <c:v>0.24137931034482762</c:v>
                </c:pt>
                <c:pt idx="8">
                  <c:v>0.27586206896551729</c:v>
                </c:pt>
                <c:pt idx="9">
                  <c:v>0.31034482758620696</c:v>
                </c:pt>
                <c:pt idx="11">
                  <c:v>0.34482758620689663</c:v>
                </c:pt>
                <c:pt idx="12">
                  <c:v>0.37931034482758624</c:v>
                </c:pt>
                <c:pt idx="13">
                  <c:v>0.41379310344827591</c:v>
                </c:pt>
                <c:pt idx="14">
                  <c:v>0.44827586206896552</c:v>
                </c:pt>
                <c:pt idx="15">
                  <c:v>0.48275862068965514</c:v>
                </c:pt>
                <c:pt idx="16">
                  <c:v>0.51724137931034475</c:v>
                </c:pt>
                <c:pt idx="17">
                  <c:v>0.55172413793103436</c:v>
                </c:pt>
                <c:pt idx="18">
                  <c:v>0.58620689655172398</c:v>
                </c:pt>
                <c:pt idx="19">
                  <c:v>0.6206896551724137</c:v>
                </c:pt>
                <c:pt idx="20">
                  <c:v>0.65517241379310331</c:v>
                </c:pt>
                <c:pt idx="22">
                  <c:v>0.68965517241379293</c:v>
                </c:pt>
                <c:pt idx="23">
                  <c:v>0.72413793103448254</c:v>
                </c:pt>
                <c:pt idx="24">
                  <c:v>0.75862068965517215</c:v>
                </c:pt>
                <c:pt idx="25">
                  <c:v>0.79310344827586188</c:v>
                </c:pt>
                <c:pt idx="26">
                  <c:v>0.8275862068965516</c:v>
                </c:pt>
                <c:pt idx="27">
                  <c:v>0.86206896551724133</c:v>
                </c:pt>
                <c:pt idx="28">
                  <c:v>0.89655172413793105</c:v>
                </c:pt>
                <c:pt idx="29">
                  <c:v>0.93103448275862077</c:v>
                </c:pt>
                <c:pt idx="30">
                  <c:v>0.9655172413793105</c:v>
                </c:pt>
              </c:numCache>
            </c:numRef>
          </c:xVal>
          <c:yVal>
            <c:numRef>
              <c:f>'MMANA-21.3MHz'!$M$3:$M$33</c:f>
              <c:numCache>
                <c:formatCode>General</c:formatCode>
                <c:ptCount val="31"/>
                <c:pt idx="1">
                  <c:v>1221.04</c:v>
                </c:pt>
                <c:pt idx="2">
                  <c:v>379.86700000000002</c:v>
                </c:pt>
                <c:pt idx="3">
                  <c:v>201.92</c:v>
                </c:pt>
                <c:pt idx="4">
                  <c:v>148.94900000000001</c:v>
                </c:pt>
                <c:pt idx="5">
                  <c:v>139.553</c:v>
                </c:pt>
                <c:pt idx="6">
                  <c:v>163.37899999999999</c:v>
                </c:pt>
                <c:pt idx="7">
                  <c:v>248.386</c:v>
                </c:pt>
                <c:pt idx="8">
                  <c:v>556.11500000000001</c:v>
                </c:pt>
                <c:pt idx="9">
                  <c:v>1827.23</c:v>
                </c:pt>
                <c:pt idx="11">
                  <c:v>2356.8200000000002</c:v>
                </c:pt>
                <c:pt idx="12">
                  <c:v>712.69299999999998</c:v>
                </c:pt>
                <c:pt idx="13">
                  <c:v>275.74099999999999</c:v>
                </c:pt>
                <c:pt idx="14">
                  <c:v>170.191</c:v>
                </c:pt>
                <c:pt idx="15">
                  <c:v>139.285</c:v>
                </c:pt>
                <c:pt idx="16">
                  <c:v>142.93299999999999</c:v>
                </c:pt>
                <c:pt idx="17">
                  <c:v>184.69900000000001</c:v>
                </c:pt>
                <c:pt idx="18">
                  <c:v>320.33600000000001</c:v>
                </c:pt>
                <c:pt idx="19">
                  <c:v>863.44299999999998</c:v>
                </c:pt>
                <c:pt idx="20">
                  <c:v>1918.55</c:v>
                </c:pt>
                <c:pt idx="22">
                  <c:v>1918.56</c:v>
                </c:pt>
                <c:pt idx="23">
                  <c:v>425.56200000000001</c:v>
                </c:pt>
                <c:pt idx="24">
                  <c:v>206.03</c:v>
                </c:pt>
                <c:pt idx="25">
                  <c:v>145.15299999999999</c:v>
                </c:pt>
                <c:pt idx="26">
                  <c:v>131.315</c:v>
                </c:pt>
                <c:pt idx="27">
                  <c:v>148.36199999999999</c:v>
                </c:pt>
                <c:pt idx="28">
                  <c:v>214.887</c:v>
                </c:pt>
                <c:pt idx="29">
                  <c:v>436.72699999999998</c:v>
                </c:pt>
                <c:pt idx="30">
                  <c:v>1263.6300000000001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2BD-4A8F-A44B-96DEE8C1A327}"/>
            </c:ext>
          </c:extLst>
        </c:ser>
        <c:ser>
          <c:idx val="4"/>
          <c:order val="2"/>
          <c:tx>
            <c:strRef>
              <c:f>'MMANA-28.4MHz'!$M$2</c:f>
              <c:strCache>
                <c:ptCount val="1"/>
                <c:pt idx="0">
                  <c:v>R (28.4MHz-MMANA)</c:v>
                </c:pt>
              </c:strCache>
            </c:strRef>
          </c:tx>
          <c:spPr>
            <a:ln w="38100"/>
          </c:spPr>
          <c:marker>
            <c:symbol val="circle"/>
            <c:size val="6"/>
            <c:spPr>
              <a:solidFill>
                <a:srgbClr val="92D050"/>
              </a:solidFill>
            </c:spPr>
          </c:marker>
          <c:xVal>
            <c:numRef>
              <c:f>'MMANA-28.4MHz'!$L$3:$L$44</c:f>
              <c:numCache>
                <c:formatCode>General</c:formatCode>
                <c:ptCount val="42"/>
                <c:pt idx="0">
                  <c:v>0</c:v>
                </c:pt>
                <c:pt idx="1">
                  <c:v>2.564102564102564E-2</c:v>
                </c:pt>
                <c:pt idx="2">
                  <c:v>5.128205128205128E-2</c:v>
                </c:pt>
                <c:pt idx="3">
                  <c:v>7.6923076923076927E-2</c:v>
                </c:pt>
                <c:pt idx="4">
                  <c:v>0.10256410256410256</c:v>
                </c:pt>
                <c:pt idx="5">
                  <c:v>0.12820512820512819</c:v>
                </c:pt>
                <c:pt idx="6">
                  <c:v>0.15384615384615383</c:v>
                </c:pt>
                <c:pt idx="7">
                  <c:v>0.17948717948717946</c:v>
                </c:pt>
                <c:pt idx="8">
                  <c:v>0.20512820512820512</c:v>
                </c:pt>
                <c:pt idx="9">
                  <c:v>0.23076923076923075</c:v>
                </c:pt>
                <c:pt idx="11">
                  <c:v>0.25641025641025639</c:v>
                </c:pt>
                <c:pt idx="12">
                  <c:v>0.28205128205128205</c:v>
                </c:pt>
                <c:pt idx="13">
                  <c:v>0.30769230769230765</c:v>
                </c:pt>
                <c:pt idx="14">
                  <c:v>0.33333333333333331</c:v>
                </c:pt>
                <c:pt idx="15">
                  <c:v>0.35897435897435892</c:v>
                </c:pt>
                <c:pt idx="16">
                  <c:v>0.38461538461538458</c:v>
                </c:pt>
                <c:pt idx="17">
                  <c:v>0.41025641025641024</c:v>
                </c:pt>
                <c:pt idx="18">
                  <c:v>0.43589743589743585</c:v>
                </c:pt>
                <c:pt idx="19">
                  <c:v>0.46153846153846151</c:v>
                </c:pt>
                <c:pt idx="20">
                  <c:v>0.48717948717948711</c:v>
                </c:pt>
                <c:pt idx="22">
                  <c:v>0.51282051282051277</c:v>
                </c:pt>
                <c:pt idx="23">
                  <c:v>0.53846153846153844</c:v>
                </c:pt>
                <c:pt idx="24">
                  <c:v>0.5641025641025641</c:v>
                </c:pt>
                <c:pt idx="25">
                  <c:v>0.58974358974358965</c:v>
                </c:pt>
                <c:pt idx="26">
                  <c:v>0.61538461538461531</c:v>
                </c:pt>
                <c:pt idx="27">
                  <c:v>0.64102564102564097</c:v>
                </c:pt>
                <c:pt idx="28">
                  <c:v>0.66666666666666663</c:v>
                </c:pt>
                <c:pt idx="29">
                  <c:v>0.69230769230769218</c:v>
                </c:pt>
                <c:pt idx="30">
                  <c:v>0.71794871794871784</c:v>
                </c:pt>
                <c:pt idx="31">
                  <c:v>0.7435897435897435</c:v>
                </c:pt>
                <c:pt idx="33">
                  <c:v>0.76923076923076916</c:v>
                </c:pt>
                <c:pt idx="34">
                  <c:v>0.79487179487179493</c:v>
                </c:pt>
                <c:pt idx="35">
                  <c:v>0.8205128205128206</c:v>
                </c:pt>
                <c:pt idx="36">
                  <c:v>0.84615384615384637</c:v>
                </c:pt>
                <c:pt idx="37">
                  <c:v>0.87179487179487203</c:v>
                </c:pt>
                <c:pt idx="38">
                  <c:v>0.8974358974358978</c:v>
                </c:pt>
                <c:pt idx="39">
                  <c:v>0.92307692307692357</c:v>
                </c:pt>
                <c:pt idx="40">
                  <c:v>0.94871794871794923</c:v>
                </c:pt>
                <c:pt idx="41">
                  <c:v>0.97435897435897501</c:v>
                </c:pt>
              </c:numCache>
            </c:numRef>
          </c:xVal>
          <c:yVal>
            <c:numRef>
              <c:f>'MMANA-28.4MHz'!$M$3:$M$44</c:f>
              <c:numCache>
                <c:formatCode>General</c:formatCode>
                <c:ptCount val="42"/>
                <c:pt idx="1">
                  <c:v>1283.3599999999999</c:v>
                </c:pt>
                <c:pt idx="2">
                  <c:v>424.00299999999999</c:v>
                </c:pt>
                <c:pt idx="3">
                  <c:v>223.941</c:v>
                </c:pt>
                <c:pt idx="4">
                  <c:v>163.83799999999999</c:v>
                </c:pt>
                <c:pt idx="5">
                  <c:v>152.09899999999999</c:v>
                </c:pt>
                <c:pt idx="6">
                  <c:v>175.93</c:v>
                </c:pt>
                <c:pt idx="7">
                  <c:v>262.43599999999998</c:v>
                </c:pt>
                <c:pt idx="8">
                  <c:v>563.90499999999997</c:v>
                </c:pt>
                <c:pt idx="9">
                  <c:v>1651.38</c:v>
                </c:pt>
                <c:pt idx="11">
                  <c:v>1936.43</c:v>
                </c:pt>
                <c:pt idx="12">
                  <c:v>888.03300000000002</c:v>
                </c:pt>
                <c:pt idx="13">
                  <c:v>329.57900000000001</c:v>
                </c:pt>
                <c:pt idx="14">
                  <c:v>195.40299999999999</c:v>
                </c:pt>
                <c:pt idx="15">
                  <c:v>155.04400000000001</c:v>
                </c:pt>
                <c:pt idx="16">
                  <c:v>154.38300000000001</c:v>
                </c:pt>
                <c:pt idx="17">
                  <c:v>192.351</c:v>
                </c:pt>
                <c:pt idx="18">
                  <c:v>315.846</c:v>
                </c:pt>
                <c:pt idx="19">
                  <c:v>771.84900000000005</c:v>
                </c:pt>
                <c:pt idx="20">
                  <c:v>1732.85</c:v>
                </c:pt>
                <c:pt idx="22">
                  <c:v>2141.5500000000002</c:v>
                </c:pt>
                <c:pt idx="23">
                  <c:v>604.28</c:v>
                </c:pt>
                <c:pt idx="24">
                  <c:v>262.76799999999997</c:v>
                </c:pt>
                <c:pt idx="25">
                  <c:v>173.08199999999999</c:v>
                </c:pt>
                <c:pt idx="26">
                  <c:v>148.41800000000001</c:v>
                </c:pt>
                <c:pt idx="27">
                  <c:v>158.69800000000001</c:v>
                </c:pt>
                <c:pt idx="28">
                  <c:v>214.184</c:v>
                </c:pt>
                <c:pt idx="29">
                  <c:v>391.16699999999997</c:v>
                </c:pt>
                <c:pt idx="30">
                  <c:v>1052.4000000000001</c:v>
                </c:pt>
                <c:pt idx="31">
                  <c:v>1704.31</c:v>
                </c:pt>
                <c:pt idx="33">
                  <c:v>1653.38</c:v>
                </c:pt>
                <c:pt idx="34">
                  <c:v>409.255</c:v>
                </c:pt>
                <c:pt idx="35">
                  <c:v>209.06700000000001</c:v>
                </c:pt>
                <c:pt idx="36">
                  <c:v>152.25399999999999</c:v>
                </c:pt>
                <c:pt idx="37">
                  <c:v>141.25899999999999</c:v>
                </c:pt>
                <c:pt idx="38">
                  <c:v>163.19</c:v>
                </c:pt>
                <c:pt idx="39">
                  <c:v>241.46799999999999</c:v>
                </c:pt>
                <c:pt idx="40">
                  <c:v>496.09399999999999</c:v>
                </c:pt>
                <c:pt idx="41">
                  <c:v>1245.0899999999999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2BD-4A8F-A44B-96DEE8C1A327}"/>
            </c:ext>
          </c:extLst>
        </c:ser>
        <c:ser>
          <c:idx val="3"/>
          <c:order val="3"/>
          <c:tx>
            <c:strRef>
              <c:f>'MMANA-14.2MHz'!$M$2</c:f>
              <c:strCache>
                <c:ptCount val="1"/>
                <c:pt idx="0">
                  <c:v>R (14.2MHz-MMANA)</c:v>
                </c:pt>
              </c:strCache>
            </c:strRef>
          </c:tx>
          <c:spPr>
            <a:ln w="38100"/>
          </c:spPr>
          <c:marker>
            <c:symbol val="circle"/>
            <c:size val="6"/>
            <c:spPr>
              <a:solidFill>
                <a:schemeClr val="bg2"/>
              </a:solidFill>
            </c:spPr>
          </c:marker>
          <c:xVal>
            <c:numRef>
              <c:f>'MMANA-14.2MHz'!$L$3:$L$22</c:f>
              <c:numCache>
                <c:formatCode>General</c:formatCode>
                <c:ptCount val="20"/>
                <c:pt idx="0">
                  <c:v>0</c:v>
                </c:pt>
                <c:pt idx="1">
                  <c:v>5.2631578947368418E-2</c:v>
                </c:pt>
                <c:pt idx="2">
                  <c:v>0.10526315789473684</c:v>
                </c:pt>
                <c:pt idx="3">
                  <c:v>0.15789473684210525</c:v>
                </c:pt>
                <c:pt idx="4">
                  <c:v>0.21052631578947367</c:v>
                </c:pt>
                <c:pt idx="5">
                  <c:v>0.26315789473684209</c:v>
                </c:pt>
                <c:pt idx="6">
                  <c:v>0.31578947368421051</c:v>
                </c:pt>
                <c:pt idx="7">
                  <c:v>0.36842105263157893</c:v>
                </c:pt>
                <c:pt idx="8">
                  <c:v>0.42105263157894735</c:v>
                </c:pt>
                <c:pt idx="9">
                  <c:v>0.47368421052631576</c:v>
                </c:pt>
                <c:pt idx="11">
                  <c:v>0.52631578947368418</c:v>
                </c:pt>
                <c:pt idx="12">
                  <c:v>0.57894736842105265</c:v>
                </c:pt>
                <c:pt idx="13">
                  <c:v>0.63157894736842102</c:v>
                </c:pt>
                <c:pt idx="14">
                  <c:v>0.68421052631578949</c:v>
                </c:pt>
                <c:pt idx="15">
                  <c:v>0.73684210526315785</c:v>
                </c:pt>
                <c:pt idx="16">
                  <c:v>0.78947368421052633</c:v>
                </c:pt>
                <c:pt idx="17">
                  <c:v>0.84210526315789469</c:v>
                </c:pt>
                <c:pt idx="18">
                  <c:v>0.89473684210526316</c:v>
                </c:pt>
                <c:pt idx="19">
                  <c:v>0.94736842105263153</c:v>
                </c:pt>
              </c:numCache>
            </c:numRef>
          </c:xVal>
          <c:yVal>
            <c:numRef>
              <c:f>'MMANA-14.2MHz'!$M$3:$M$22</c:f>
              <c:numCache>
                <c:formatCode>General</c:formatCode>
                <c:ptCount val="20"/>
                <c:pt idx="1">
                  <c:v>1100.18</c:v>
                </c:pt>
                <c:pt idx="2">
                  <c:v>323.36200000000002</c:v>
                </c:pt>
                <c:pt idx="3">
                  <c:v>173.49199999999999</c:v>
                </c:pt>
                <c:pt idx="4">
                  <c:v>129.73500000000001</c:v>
                </c:pt>
                <c:pt idx="5">
                  <c:v>123.798</c:v>
                </c:pt>
                <c:pt idx="6">
                  <c:v>148.91499999999999</c:v>
                </c:pt>
                <c:pt idx="7">
                  <c:v>236.95</c:v>
                </c:pt>
                <c:pt idx="8">
                  <c:v>584.12599999999998</c:v>
                </c:pt>
                <c:pt idx="9">
                  <c:v>2206.61</c:v>
                </c:pt>
                <c:pt idx="11">
                  <c:v>2606.42</c:v>
                </c:pt>
                <c:pt idx="12">
                  <c:v>472.99</c:v>
                </c:pt>
                <c:pt idx="13">
                  <c:v>205.36</c:v>
                </c:pt>
                <c:pt idx="14">
                  <c:v>136.44</c:v>
                </c:pt>
                <c:pt idx="15">
                  <c:v>118.60299999999999</c:v>
                </c:pt>
                <c:pt idx="16">
                  <c:v>129.834</c:v>
                </c:pt>
                <c:pt idx="17">
                  <c:v>182.92599999999999</c:v>
                </c:pt>
                <c:pt idx="18">
                  <c:v>365.47699999999998</c:v>
                </c:pt>
                <c:pt idx="19">
                  <c:v>1215.92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2BD-4A8F-A44B-96DEE8C1A327}"/>
            </c:ext>
          </c:extLst>
        </c:ser>
        <c:ser>
          <c:idx val="0"/>
          <c:order val="4"/>
          <c:tx>
            <c:strRef>
              <c:f>'MMANA-7.1MHz'!$M$2</c:f>
              <c:strCache>
                <c:ptCount val="1"/>
                <c:pt idx="0">
                  <c:v>R (7.1MHz-MMANA)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circle"/>
            <c:size val="6"/>
            <c:spPr>
              <a:solidFill>
                <a:schemeClr val="accent2">
                  <a:lumMod val="20000"/>
                  <a:lumOff val="80000"/>
                </a:schemeClr>
              </a:solidFill>
            </c:spPr>
          </c:marker>
          <c:xVal>
            <c:numRef>
              <c:f>'MMANA-7.1MHz'!$L$3:$L$21</c:f>
              <c:numCache>
                <c:formatCode>General</c:formatCode>
                <c:ptCount val="19"/>
                <c:pt idx="0">
                  <c:v>0</c:v>
                </c:pt>
                <c:pt idx="1">
                  <c:v>5.2631578947368418E-2</c:v>
                </c:pt>
                <c:pt idx="2">
                  <c:v>0.10526315789473684</c:v>
                </c:pt>
                <c:pt idx="3">
                  <c:v>0.15789473684210525</c:v>
                </c:pt>
                <c:pt idx="4">
                  <c:v>0.21052631578947367</c:v>
                </c:pt>
                <c:pt idx="5">
                  <c:v>0.26315789473684209</c:v>
                </c:pt>
                <c:pt idx="6">
                  <c:v>0.31578947368421051</c:v>
                </c:pt>
                <c:pt idx="7">
                  <c:v>0.36842105263157893</c:v>
                </c:pt>
                <c:pt idx="8">
                  <c:v>0.42105263157894735</c:v>
                </c:pt>
                <c:pt idx="9">
                  <c:v>0.47368421052631576</c:v>
                </c:pt>
                <c:pt idx="10">
                  <c:v>0.52631578947368418</c:v>
                </c:pt>
                <c:pt idx="11">
                  <c:v>0.57894736842105265</c:v>
                </c:pt>
                <c:pt idx="12">
                  <c:v>0.63157894736842102</c:v>
                </c:pt>
                <c:pt idx="13">
                  <c:v>0.68421052631578949</c:v>
                </c:pt>
                <c:pt idx="14">
                  <c:v>0.73684210526315785</c:v>
                </c:pt>
                <c:pt idx="15">
                  <c:v>0.78947368421052633</c:v>
                </c:pt>
                <c:pt idx="16">
                  <c:v>0.84210526315789469</c:v>
                </c:pt>
                <c:pt idx="17">
                  <c:v>0.89473684210526316</c:v>
                </c:pt>
                <c:pt idx="18">
                  <c:v>0.94736842105263153</c:v>
                </c:pt>
              </c:numCache>
            </c:numRef>
          </c:xVal>
          <c:yVal>
            <c:numRef>
              <c:f>'MMANA-7.1MHz'!$M$3:$M$21</c:f>
              <c:numCache>
                <c:formatCode>General</c:formatCode>
                <c:ptCount val="19"/>
                <c:pt idx="1">
                  <c:v>2607.73</c:v>
                </c:pt>
                <c:pt idx="2">
                  <c:v>904.00599999999997</c:v>
                </c:pt>
                <c:pt idx="3">
                  <c:v>428.1</c:v>
                </c:pt>
                <c:pt idx="4">
                  <c:v>257.26</c:v>
                </c:pt>
                <c:pt idx="5">
                  <c:v>179.28299999999999</c:v>
                </c:pt>
                <c:pt idx="6">
                  <c:v>138.53899999999999</c:v>
                </c:pt>
                <c:pt idx="7">
                  <c:v>115.925</c:v>
                </c:pt>
                <c:pt idx="8">
                  <c:v>103.67100000000001</c:v>
                </c:pt>
                <c:pt idx="9">
                  <c:v>98.391000000000005</c:v>
                </c:pt>
                <c:pt idx="10">
                  <c:v>98.804000000000002</c:v>
                </c:pt>
                <c:pt idx="11">
                  <c:v>105.02200000000001</c:v>
                </c:pt>
                <c:pt idx="12">
                  <c:v>118.60299999999999</c:v>
                </c:pt>
                <c:pt idx="13">
                  <c:v>143.44499999999999</c:v>
                </c:pt>
                <c:pt idx="14">
                  <c:v>188.47</c:v>
                </c:pt>
                <c:pt idx="15">
                  <c:v>275.73200000000003</c:v>
                </c:pt>
                <c:pt idx="16">
                  <c:v>468.69499999999999</c:v>
                </c:pt>
                <c:pt idx="17">
                  <c:v>982.73800000000006</c:v>
                </c:pt>
                <c:pt idx="18">
                  <c:v>2201.12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B2BD-4A8F-A44B-96DEE8C1A327}"/>
            </c:ext>
          </c:extLst>
        </c:ser>
        <c:ser>
          <c:idx val="1"/>
          <c:order val="5"/>
          <c:tx>
            <c:strRef>
              <c:f>'MMANA-3.5MHz'!$M$2</c:f>
              <c:strCache>
                <c:ptCount val="1"/>
                <c:pt idx="0">
                  <c:v>R (3.5MHz-MMANA)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square"/>
            <c:size val="5"/>
            <c:spPr>
              <a:solidFill>
                <a:schemeClr val="accent6">
                  <a:lumMod val="20000"/>
                  <a:lumOff val="80000"/>
                </a:schemeClr>
              </a:solidFill>
            </c:spPr>
          </c:marker>
          <c:xVal>
            <c:numRef>
              <c:f>'MMANA-3.5MHz'!$L$3:$L$21</c:f>
              <c:numCache>
                <c:formatCode>General</c:formatCode>
                <c:ptCount val="19"/>
                <c:pt idx="0">
                  <c:v>0</c:v>
                </c:pt>
                <c:pt idx="1">
                  <c:v>5.2631578947368418E-2</c:v>
                </c:pt>
                <c:pt idx="2">
                  <c:v>0.10526315789473684</c:v>
                </c:pt>
                <c:pt idx="3">
                  <c:v>0.15789473684210525</c:v>
                </c:pt>
                <c:pt idx="4">
                  <c:v>0.21052631578947367</c:v>
                </c:pt>
                <c:pt idx="5">
                  <c:v>0.26315789473684209</c:v>
                </c:pt>
                <c:pt idx="6">
                  <c:v>0.31578947368421051</c:v>
                </c:pt>
                <c:pt idx="7">
                  <c:v>0.36842105263157893</c:v>
                </c:pt>
                <c:pt idx="8">
                  <c:v>0.42105263157894735</c:v>
                </c:pt>
                <c:pt idx="9">
                  <c:v>0.47368421052631576</c:v>
                </c:pt>
                <c:pt idx="10">
                  <c:v>0.52631578947368418</c:v>
                </c:pt>
                <c:pt idx="11">
                  <c:v>0.57894736842105265</c:v>
                </c:pt>
                <c:pt idx="12">
                  <c:v>0.63157894736842102</c:v>
                </c:pt>
                <c:pt idx="13">
                  <c:v>0.68421052631578949</c:v>
                </c:pt>
                <c:pt idx="14">
                  <c:v>0.73684210526315785</c:v>
                </c:pt>
                <c:pt idx="15">
                  <c:v>0.78947368421052633</c:v>
                </c:pt>
                <c:pt idx="16">
                  <c:v>0.84210526315789469</c:v>
                </c:pt>
                <c:pt idx="17">
                  <c:v>0.89473684210526316</c:v>
                </c:pt>
                <c:pt idx="18">
                  <c:v>0.94736842105263153</c:v>
                </c:pt>
              </c:numCache>
            </c:numRef>
          </c:xVal>
          <c:yVal>
            <c:numRef>
              <c:f>'MMANA-3.5MHz'!$M$3:$M$21</c:f>
              <c:numCache>
                <c:formatCode>General</c:formatCode>
                <c:ptCount val="19"/>
                <c:pt idx="0">
                  <c:v>77.823999999999998</c:v>
                </c:pt>
                <c:pt idx="1">
                  <c:v>78.381</c:v>
                </c:pt>
                <c:pt idx="2">
                  <c:v>80.084000000000003</c:v>
                </c:pt>
                <c:pt idx="3">
                  <c:v>83.034999999999997</c:v>
                </c:pt>
                <c:pt idx="4">
                  <c:v>87.417000000000002</c:v>
                </c:pt>
                <c:pt idx="5">
                  <c:v>93.521000000000001</c:v>
                </c:pt>
                <c:pt idx="6">
                  <c:v>101.791</c:v>
                </c:pt>
                <c:pt idx="7">
                  <c:v>112.892</c:v>
                </c:pt>
                <c:pt idx="8">
                  <c:v>127.846</c:v>
                </c:pt>
                <c:pt idx="9">
                  <c:v>148.24700000000001</c:v>
                </c:pt>
                <c:pt idx="10">
                  <c:v>176.685</c:v>
                </c:pt>
                <c:pt idx="11">
                  <c:v>217.55699999999999</c:v>
                </c:pt>
                <c:pt idx="12">
                  <c:v>278.76499999999999</c:v>
                </c:pt>
                <c:pt idx="13">
                  <c:v>375.53100000000001</c:v>
                </c:pt>
                <c:pt idx="14">
                  <c:v>539.71</c:v>
                </c:pt>
                <c:pt idx="15">
                  <c:v>844.01499999999999</c:v>
                </c:pt>
                <c:pt idx="16">
                  <c:v>1460.09</c:v>
                </c:pt>
                <c:pt idx="17">
                  <c:v>2638.1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B2BD-4A8F-A44B-96DEE8C1A3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259023"/>
        <c:axId val="560942143"/>
      </c:scatterChart>
      <c:valAx>
        <c:axId val="555259023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Normalized Length (Feed-Point/(λ/4))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ja-JP"/>
          </a:p>
        </c:txPr>
        <c:crossAx val="560942143"/>
        <c:crosses val="autoZero"/>
        <c:crossBetween val="midCat"/>
        <c:minorUnit val="0.33333333333333337"/>
      </c:valAx>
      <c:valAx>
        <c:axId val="560942143"/>
        <c:scaling>
          <c:logBase val="10"/>
          <c:orientation val="minMax"/>
          <c:max val="100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altLang="ja-JP" sz="1400"/>
                  <a:t>Resistance R [Ω]</a:t>
                </a:r>
                <a:endParaRPr lang="ja-JP" altLang="en-US" sz="14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ja-JP"/>
          </a:p>
        </c:txPr>
        <c:crossAx val="555259023"/>
        <c:crosses val="autoZero"/>
        <c:crossBetween val="midCat"/>
        <c:minorUnit val="10"/>
      </c:valAx>
    </c:plotArea>
    <c:legend>
      <c:legendPos val="r"/>
      <c:overlay val="0"/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4"/>
          <c:order val="0"/>
          <c:tx>
            <c:strRef>
              <c:f>'MMANA-28.4MHz'!$M$2</c:f>
              <c:strCache>
                <c:ptCount val="1"/>
                <c:pt idx="0">
                  <c:v>R (28.4MHz-MMANA)</c:v>
                </c:pt>
              </c:strCache>
            </c:strRef>
          </c:tx>
          <c:marker>
            <c:symbol val="circle"/>
            <c:size val="6"/>
            <c:spPr>
              <a:solidFill>
                <a:srgbClr val="92D050"/>
              </a:solidFill>
            </c:spPr>
          </c:marker>
          <c:xVal>
            <c:numRef>
              <c:f>'MMANA-28.4MHz'!$L$3:$L$44</c:f>
              <c:numCache>
                <c:formatCode>General</c:formatCode>
                <c:ptCount val="42"/>
                <c:pt idx="0">
                  <c:v>0</c:v>
                </c:pt>
                <c:pt idx="1">
                  <c:v>2.564102564102564E-2</c:v>
                </c:pt>
                <c:pt idx="2">
                  <c:v>5.128205128205128E-2</c:v>
                </c:pt>
                <c:pt idx="3">
                  <c:v>7.6923076923076927E-2</c:v>
                </c:pt>
                <c:pt idx="4">
                  <c:v>0.10256410256410256</c:v>
                </c:pt>
                <c:pt idx="5">
                  <c:v>0.12820512820512819</c:v>
                </c:pt>
                <c:pt idx="6">
                  <c:v>0.15384615384615383</c:v>
                </c:pt>
                <c:pt idx="7">
                  <c:v>0.17948717948717946</c:v>
                </c:pt>
                <c:pt idx="8">
                  <c:v>0.20512820512820512</c:v>
                </c:pt>
                <c:pt idx="9">
                  <c:v>0.23076923076923075</c:v>
                </c:pt>
                <c:pt idx="11">
                  <c:v>0.25641025641025639</c:v>
                </c:pt>
                <c:pt idx="12">
                  <c:v>0.28205128205128205</c:v>
                </c:pt>
                <c:pt idx="13">
                  <c:v>0.30769230769230765</c:v>
                </c:pt>
                <c:pt idx="14">
                  <c:v>0.33333333333333331</c:v>
                </c:pt>
                <c:pt idx="15">
                  <c:v>0.35897435897435892</c:v>
                </c:pt>
                <c:pt idx="16">
                  <c:v>0.38461538461538458</c:v>
                </c:pt>
                <c:pt idx="17">
                  <c:v>0.41025641025641024</c:v>
                </c:pt>
                <c:pt idx="18">
                  <c:v>0.43589743589743585</c:v>
                </c:pt>
                <c:pt idx="19">
                  <c:v>0.46153846153846151</c:v>
                </c:pt>
                <c:pt idx="20">
                  <c:v>0.48717948717948711</c:v>
                </c:pt>
                <c:pt idx="22">
                  <c:v>0.51282051282051277</c:v>
                </c:pt>
                <c:pt idx="23">
                  <c:v>0.53846153846153844</c:v>
                </c:pt>
                <c:pt idx="24">
                  <c:v>0.5641025641025641</c:v>
                </c:pt>
                <c:pt idx="25">
                  <c:v>0.58974358974358965</c:v>
                </c:pt>
                <c:pt idx="26">
                  <c:v>0.61538461538461531</c:v>
                </c:pt>
                <c:pt idx="27">
                  <c:v>0.64102564102564097</c:v>
                </c:pt>
                <c:pt idx="28">
                  <c:v>0.66666666666666663</c:v>
                </c:pt>
                <c:pt idx="29">
                  <c:v>0.69230769230769218</c:v>
                </c:pt>
                <c:pt idx="30">
                  <c:v>0.71794871794871784</c:v>
                </c:pt>
                <c:pt idx="31">
                  <c:v>0.7435897435897435</c:v>
                </c:pt>
                <c:pt idx="33">
                  <c:v>0.76923076923076916</c:v>
                </c:pt>
                <c:pt idx="34">
                  <c:v>0.79487179487179493</c:v>
                </c:pt>
                <c:pt idx="35">
                  <c:v>0.8205128205128206</c:v>
                </c:pt>
                <c:pt idx="36">
                  <c:v>0.84615384615384637</c:v>
                </c:pt>
                <c:pt idx="37">
                  <c:v>0.87179487179487203</c:v>
                </c:pt>
                <c:pt idx="38">
                  <c:v>0.8974358974358978</c:v>
                </c:pt>
                <c:pt idx="39">
                  <c:v>0.92307692307692357</c:v>
                </c:pt>
                <c:pt idx="40">
                  <c:v>0.94871794871794923</c:v>
                </c:pt>
                <c:pt idx="41">
                  <c:v>0.97435897435897501</c:v>
                </c:pt>
              </c:numCache>
            </c:numRef>
          </c:xVal>
          <c:yVal>
            <c:numRef>
              <c:f>'MMANA-28.4MHz'!$M$3:$M$44</c:f>
              <c:numCache>
                <c:formatCode>General</c:formatCode>
                <c:ptCount val="42"/>
                <c:pt idx="1">
                  <c:v>1283.3599999999999</c:v>
                </c:pt>
                <c:pt idx="2">
                  <c:v>424.00299999999999</c:v>
                </c:pt>
                <c:pt idx="3">
                  <c:v>223.941</c:v>
                </c:pt>
                <c:pt idx="4">
                  <c:v>163.83799999999999</c:v>
                </c:pt>
                <c:pt idx="5">
                  <c:v>152.09899999999999</c:v>
                </c:pt>
                <c:pt idx="6">
                  <c:v>175.93</c:v>
                </c:pt>
                <c:pt idx="7">
                  <c:v>262.43599999999998</c:v>
                </c:pt>
                <c:pt idx="8">
                  <c:v>563.90499999999997</c:v>
                </c:pt>
                <c:pt idx="9">
                  <c:v>1651.38</c:v>
                </c:pt>
                <c:pt idx="11">
                  <c:v>1936.43</c:v>
                </c:pt>
                <c:pt idx="12">
                  <c:v>888.03300000000002</c:v>
                </c:pt>
                <c:pt idx="13">
                  <c:v>329.57900000000001</c:v>
                </c:pt>
                <c:pt idx="14">
                  <c:v>195.40299999999999</c:v>
                </c:pt>
                <c:pt idx="15">
                  <c:v>155.04400000000001</c:v>
                </c:pt>
                <c:pt idx="16">
                  <c:v>154.38300000000001</c:v>
                </c:pt>
                <c:pt idx="17">
                  <c:v>192.351</c:v>
                </c:pt>
                <c:pt idx="18">
                  <c:v>315.846</c:v>
                </c:pt>
                <c:pt idx="19">
                  <c:v>771.84900000000005</c:v>
                </c:pt>
                <c:pt idx="20">
                  <c:v>1732.85</c:v>
                </c:pt>
                <c:pt idx="22">
                  <c:v>2141.5500000000002</c:v>
                </c:pt>
                <c:pt idx="23">
                  <c:v>604.28</c:v>
                </c:pt>
                <c:pt idx="24">
                  <c:v>262.76799999999997</c:v>
                </c:pt>
                <c:pt idx="25">
                  <c:v>173.08199999999999</c:v>
                </c:pt>
                <c:pt idx="26">
                  <c:v>148.41800000000001</c:v>
                </c:pt>
                <c:pt idx="27">
                  <c:v>158.69800000000001</c:v>
                </c:pt>
                <c:pt idx="28">
                  <c:v>214.184</c:v>
                </c:pt>
                <c:pt idx="29">
                  <c:v>391.16699999999997</c:v>
                </c:pt>
                <c:pt idx="30">
                  <c:v>1052.4000000000001</c:v>
                </c:pt>
                <c:pt idx="31">
                  <c:v>1704.31</c:v>
                </c:pt>
                <c:pt idx="33">
                  <c:v>1653.38</c:v>
                </c:pt>
                <c:pt idx="34">
                  <c:v>409.255</c:v>
                </c:pt>
                <c:pt idx="35">
                  <c:v>209.06700000000001</c:v>
                </c:pt>
                <c:pt idx="36">
                  <c:v>152.25399999999999</c:v>
                </c:pt>
                <c:pt idx="37">
                  <c:v>141.25899999999999</c:v>
                </c:pt>
                <c:pt idx="38">
                  <c:v>163.19</c:v>
                </c:pt>
                <c:pt idx="39">
                  <c:v>241.46799999999999</c:v>
                </c:pt>
                <c:pt idx="40">
                  <c:v>496.09399999999999</c:v>
                </c:pt>
                <c:pt idx="41">
                  <c:v>1245.0899999999999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8EBC-4BE1-8255-0E4C8109488B}"/>
            </c:ext>
          </c:extLst>
        </c:ser>
        <c:ser>
          <c:idx val="3"/>
          <c:order val="1"/>
          <c:tx>
            <c:strRef>
              <c:f>'MMANA-14.2MHz'!$M$2</c:f>
              <c:strCache>
                <c:ptCount val="1"/>
                <c:pt idx="0">
                  <c:v>R (14.2MHz-MMANA)</c:v>
                </c:pt>
              </c:strCache>
            </c:strRef>
          </c:tx>
          <c:marker>
            <c:symbol val="circle"/>
            <c:size val="6"/>
            <c:spPr>
              <a:solidFill>
                <a:schemeClr val="bg2"/>
              </a:solidFill>
            </c:spPr>
          </c:marker>
          <c:xVal>
            <c:numRef>
              <c:f>'MMANA-14.2MHz'!$L$3:$L$22</c:f>
              <c:numCache>
                <c:formatCode>General</c:formatCode>
                <c:ptCount val="20"/>
                <c:pt idx="0">
                  <c:v>0</c:v>
                </c:pt>
                <c:pt idx="1">
                  <c:v>5.2631578947368418E-2</c:v>
                </c:pt>
                <c:pt idx="2">
                  <c:v>0.10526315789473684</c:v>
                </c:pt>
                <c:pt idx="3">
                  <c:v>0.15789473684210525</c:v>
                </c:pt>
                <c:pt idx="4">
                  <c:v>0.21052631578947367</c:v>
                </c:pt>
                <c:pt idx="5">
                  <c:v>0.26315789473684209</c:v>
                </c:pt>
                <c:pt idx="6">
                  <c:v>0.31578947368421051</c:v>
                </c:pt>
                <c:pt idx="7">
                  <c:v>0.36842105263157893</c:v>
                </c:pt>
                <c:pt idx="8">
                  <c:v>0.42105263157894735</c:v>
                </c:pt>
                <c:pt idx="9">
                  <c:v>0.47368421052631576</c:v>
                </c:pt>
                <c:pt idx="11">
                  <c:v>0.52631578947368418</c:v>
                </c:pt>
                <c:pt idx="12">
                  <c:v>0.57894736842105265</c:v>
                </c:pt>
                <c:pt idx="13">
                  <c:v>0.63157894736842102</c:v>
                </c:pt>
                <c:pt idx="14">
                  <c:v>0.68421052631578949</c:v>
                </c:pt>
                <c:pt idx="15">
                  <c:v>0.73684210526315785</c:v>
                </c:pt>
                <c:pt idx="16">
                  <c:v>0.78947368421052633</c:v>
                </c:pt>
                <c:pt idx="17">
                  <c:v>0.84210526315789469</c:v>
                </c:pt>
                <c:pt idx="18">
                  <c:v>0.89473684210526316</c:v>
                </c:pt>
                <c:pt idx="19">
                  <c:v>0.94736842105263153</c:v>
                </c:pt>
              </c:numCache>
            </c:numRef>
          </c:xVal>
          <c:yVal>
            <c:numRef>
              <c:f>'MMANA-14.2MHz'!$M$3:$M$22</c:f>
              <c:numCache>
                <c:formatCode>General</c:formatCode>
                <c:ptCount val="20"/>
                <c:pt idx="1">
                  <c:v>1100.18</c:v>
                </c:pt>
                <c:pt idx="2">
                  <c:v>323.36200000000002</c:v>
                </c:pt>
                <c:pt idx="3">
                  <c:v>173.49199999999999</c:v>
                </c:pt>
                <c:pt idx="4">
                  <c:v>129.73500000000001</c:v>
                </c:pt>
                <c:pt idx="5">
                  <c:v>123.798</c:v>
                </c:pt>
                <c:pt idx="6">
                  <c:v>148.91499999999999</c:v>
                </c:pt>
                <c:pt idx="7">
                  <c:v>236.95</c:v>
                </c:pt>
                <c:pt idx="8">
                  <c:v>584.12599999999998</c:v>
                </c:pt>
                <c:pt idx="9">
                  <c:v>2206.61</c:v>
                </c:pt>
                <c:pt idx="11">
                  <c:v>2606.42</c:v>
                </c:pt>
                <c:pt idx="12">
                  <c:v>472.99</c:v>
                </c:pt>
                <c:pt idx="13">
                  <c:v>205.36</c:v>
                </c:pt>
                <c:pt idx="14">
                  <c:v>136.44</c:v>
                </c:pt>
                <c:pt idx="15">
                  <c:v>118.60299999999999</c:v>
                </c:pt>
                <c:pt idx="16">
                  <c:v>129.834</c:v>
                </c:pt>
                <c:pt idx="17">
                  <c:v>182.92599999999999</c:v>
                </c:pt>
                <c:pt idx="18">
                  <c:v>365.47699999999998</c:v>
                </c:pt>
                <c:pt idx="19">
                  <c:v>1215.92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EBC-4BE1-8255-0E4C8109488B}"/>
            </c:ext>
          </c:extLst>
        </c:ser>
        <c:ser>
          <c:idx val="0"/>
          <c:order val="2"/>
          <c:tx>
            <c:strRef>
              <c:f>'MMANA-7.1MHz'!$M$2</c:f>
              <c:strCache>
                <c:ptCount val="1"/>
                <c:pt idx="0">
                  <c:v>R (7.1MHz-MMANA)</c:v>
                </c:pt>
              </c:strCache>
            </c:strRef>
          </c:tx>
          <c:spPr>
            <a:ln w="19050">
              <a:solidFill>
                <a:schemeClr val="accent1"/>
              </a:solidFill>
            </a:ln>
          </c:spPr>
          <c:marker>
            <c:symbol val="circle"/>
            <c:size val="6"/>
            <c:spPr>
              <a:solidFill>
                <a:schemeClr val="accent2">
                  <a:lumMod val="20000"/>
                  <a:lumOff val="80000"/>
                </a:schemeClr>
              </a:solidFill>
            </c:spPr>
          </c:marker>
          <c:xVal>
            <c:numRef>
              <c:f>'MMANA-7.1MHz'!$L$3:$L$21</c:f>
              <c:numCache>
                <c:formatCode>General</c:formatCode>
                <c:ptCount val="19"/>
                <c:pt idx="0">
                  <c:v>0</c:v>
                </c:pt>
                <c:pt idx="1">
                  <c:v>5.2631578947368418E-2</c:v>
                </c:pt>
                <c:pt idx="2">
                  <c:v>0.10526315789473684</c:v>
                </c:pt>
                <c:pt idx="3">
                  <c:v>0.15789473684210525</c:v>
                </c:pt>
                <c:pt idx="4">
                  <c:v>0.21052631578947367</c:v>
                </c:pt>
                <c:pt idx="5">
                  <c:v>0.26315789473684209</c:v>
                </c:pt>
                <c:pt idx="6">
                  <c:v>0.31578947368421051</c:v>
                </c:pt>
                <c:pt idx="7">
                  <c:v>0.36842105263157893</c:v>
                </c:pt>
                <c:pt idx="8">
                  <c:v>0.42105263157894735</c:v>
                </c:pt>
                <c:pt idx="9">
                  <c:v>0.47368421052631576</c:v>
                </c:pt>
                <c:pt idx="10">
                  <c:v>0.52631578947368418</c:v>
                </c:pt>
                <c:pt idx="11">
                  <c:v>0.57894736842105265</c:v>
                </c:pt>
                <c:pt idx="12">
                  <c:v>0.63157894736842102</c:v>
                </c:pt>
                <c:pt idx="13">
                  <c:v>0.68421052631578949</c:v>
                </c:pt>
                <c:pt idx="14">
                  <c:v>0.73684210526315785</c:v>
                </c:pt>
                <c:pt idx="15">
                  <c:v>0.78947368421052633</c:v>
                </c:pt>
                <c:pt idx="16">
                  <c:v>0.84210526315789469</c:v>
                </c:pt>
                <c:pt idx="17">
                  <c:v>0.89473684210526316</c:v>
                </c:pt>
                <c:pt idx="18">
                  <c:v>0.94736842105263153</c:v>
                </c:pt>
              </c:numCache>
            </c:numRef>
          </c:xVal>
          <c:yVal>
            <c:numRef>
              <c:f>'MMANA-7.1MHz'!$M$3:$M$21</c:f>
              <c:numCache>
                <c:formatCode>General</c:formatCode>
                <c:ptCount val="19"/>
                <c:pt idx="1">
                  <c:v>2607.73</c:v>
                </c:pt>
                <c:pt idx="2">
                  <c:v>904.00599999999997</c:v>
                </c:pt>
                <c:pt idx="3">
                  <c:v>428.1</c:v>
                </c:pt>
                <c:pt idx="4">
                  <c:v>257.26</c:v>
                </c:pt>
                <c:pt idx="5">
                  <c:v>179.28299999999999</c:v>
                </c:pt>
                <c:pt idx="6">
                  <c:v>138.53899999999999</c:v>
                </c:pt>
                <c:pt idx="7">
                  <c:v>115.925</c:v>
                </c:pt>
                <c:pt idx="8">
                  <c:v>103.67100000000001</c:v>
                </c:pt>
                <c:pt idx="9">
                  <c:v>98.391000000000005</c:v>
                </c:pt>
                <c:pt idx="10">
                  <c:v>98.804000000000002</c:v>
                </c:pt>
                <c:pt idx="11">
                  <c:v>105.02200000000001</c:v>
                </c:pt>
                <c:pt idx="12">
                  <c:v>118.60299999999999</c:v>
                </c:pt>
                <c:pt idx="13">
                  <c:v>143.44499999999999</c:v>
                </c:pt>
                <c:pt idx="14">
                  <c:v>188.47</c:v>
                </c:pt>
                <c:pt idx="15">
                  <c:v>275.73200000000003</c:v>
                </c:pt>
                <c:pt idx="16">
                  <c:v>468.69499999999999</c:v>
                </c:pt>
                <c:pt idx="17">
                  <c:v>982.73800000000006</c:v>
                </c:pt>
                <c:pt idx="18">
                  <c:v>2201.12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EBC-4BE1-8255-0E4C8109488B}"/>
            </c:ext>
          </c:extLst>
        </c:ser>
        <c:ser>
          <c:idx val="1"/>
          <c:order val="3"/>
          <c:tx>
            <c:strRef>
              <c:f>'MMANA-3.5MHz'!$M$2</c:f>
              <c:strCache>
                <c:ptCount val="1"/>
                <c:pt idx="0">
                  <c:v>R (3.5MHz-MMANA)</c:v>
                </c:pt>
              </c:strCache>
            </c:strRef>
          </c:tx>
          <c:spPr>
            <a:ln w="19050">
              <a:solidFill>
                <a:schemeClr val="accent2"/>
              </a:solidFill>
            </a:ln>
          </c:spPr>
          <c:marker>
            <c:symbol val="circle"/>
            <c:size val="6"/>
            <c:spPr>
              <a:solidFill>
                <a:schemeClr val="accent6">
                  <a:lumMod val="20000"/>
                  <a:lumOff val="80000"/>
                </a:schemeClr>
              </a:solidFill>
            </c:spPr>
          </c:marker>
          <c:xVal>
            <c:numRef>
              <c:f>'MMANA-3.5MHz'!$L$3:$L$21</c:f>
              <c:numCache>
                <c:formatCode>General</c:formatCode>
                <c:ptCount val="19"/>
                <c:pt idx="0">
                  <c:v>0</c:v>
                </c:pt>
                <c:pt idx="1">
                  <c:v>5.2631578947368418E-2</c:v>
                </c:pt>
                <c:pt idx="2">
                  <c:v>0.10526315789473684</c:v>
                </c:pt>
                <c:pt idx="3">
                  <c:v>0.15789473684210525</c:v>
                </c:pt>
                <c:pt idx="4">
                  <c:v>0.21052631578947367</c:v>
                </c:pt>
                <c:pt idx="5">
                  <c:v>0.26315789473684209</c:v>
                </c:pt>
                <c:pt idx="6">
                  <c:v>0.31578947368421051</c:v>
                </c:pt>
                <c:pt idx="7">
                  <c:v>0.36842105263157893</c:v>
                </c:pt>
                <c:pt idx="8">
                  <c:v>0.42105263157894735</c:v>
                </c:pt>
                <c:pt idx="9">
                  <c:v>0.47368421052631576</c:v>
                </c:pt>
                <c:pt idx="10">
                  <c:v>0.52631578947368418</c:v>
                </c:pt>
                <c:pt idx="11">
                  <c:v>0.57894736842105265</c:v>
                </c:pt>
                <c:pt idx="12">
                  <c:v>0.63157894736842102</c:v>
                </c:pt>
                <c:pt idx="13">
                  <c:v>0.68421052631578949</c:v>
                </c:pt>
                <c:pt idx="14">
                  <c:v>0.73684210526315785</c:v>
                </c:pt>
                <c:pt idx="15">
                  <c:v>0.78947368421052633</c:v>
                </c:pt>
                <c:pt idx="16">
                  <c:v>0.84210526315789469</c:v>
                </c:pt>
                <c:pt idx="17">
                  <c:v>0.89473684210526316</c:v>
                </c:pt>
                <c:pt idx="18">
                  <c:v>0.94736842105263153</c:v>
                </c:pt>
              </c:numCache>
            </c:numRef>
          </c:xVal>
          <c:yVal>
            <c:numRef>
              <c:f>'MMANA-3.5MHz'!$M$3:$M$21</c:f>
              <c:numCache>
                <c:formatCode>General</c:formatCode>
                <c:ptCount val="19"/>
                <c:pt idx="0">
                  <c:v>77.823999999999998</c:v>
                </c:pt>
                <c:pt idx="1">
                  <c:v>78.381</c:v>
                </c:pt>
                <c:pt idx="2">
                  <c:v>80.084000000000003</c:v>
                </c:pt>
                <c:pt idx="3">
                  <c:v>83.034999999999997</c:v>
                </c:pt>
                <c:pt idx="4">
                  <c:v>87.417000000000002</c:v>
                </c:pt>
                <c:pt idx="5">
                  <c:v>93.521000000000001</c:v>
                </c:pt>
                <c:pt idx="6">
                  <c:v>101.791</c:v>
                </c:pt>
                <c:pt idx="7">
                  <c:v>112.892</c:v>
                </c:pt>
                <c:pt idx="8">
                  <c:v>127.846</c:v>
                </c:pt>
                <c:pt idx="9">
                  <c:v>148.24700000000001</c:v>
                </c:pt>
                <c:pt idx="10">
                  <c:v>176.685</c:v>
                </c:pt>
                <c:pt idx="11">
                  <c:v>217.55699999999999</c:v>
                </c:pt>
                <c:pt idx="12">
                  <c:v>278.76499999999999</c:v>
                </c:pt>
                <c:pt idx="13">
                  <c:v>375.53100000000001</c:v>
                </c:pt>
                <c:pt idx="14">
                  <c:v>539.71</c:v>
                </c:pt>
                <c:pt idx="15">
                  <c:v>844.01499999999999</c:v>
                </c:pt>
                <c:pt idx="16">
                  <c:v>1460.09</c:v>
                </c:pt>
                <c:pt idx="17">
                  <c:v>2638.1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8EBC-4BE1-8255-0E4C81094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259023"/>
        <c:axId val="560942143"/>
      </c:scatterChart>
      <c:valAx>
        <c:axId val="555259023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Normalized Length (Feed Point/(λ/4)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60942143"/>
        <c:crosses val="autoZero"/>
        <c:crossBetween val="midCat"/>
        <c:minorUnit val="0.33333333333333337"/>
      </c:valAx>
      <c:valAx>
        <c:axId val="560942143"/>
        <c:scaling>
          <c:logBase val="10"/>
          <c:orientation val="minMax"/>
          <c:max val="100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Resistance [Ω]</a:t>
                </a:r>
                <a:endParaRPr lang="ja-JP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5259023"/>
        <c:crosses val="autoZero"/>
        <c:crossBetween val="midCat"/>
        <c:minorUnit val="10"/>
      </c:valAx>
    </c:plotArea>
    <c:legend>
      <c:legendPos val="r"/>
      <c:overlay val="0"/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84415535014646"/>
          <c:y val="3.8103326256192498E-2"/>
          <c:w val="0.79959511582791276"/>
          <c:h val="0.80528411655549426"/>
        </c:manualLayout>
      </c:layout>
      <c:scatterChart>
        <c:scatterStyle val="smoothMarker"/>
        <c:varyColors val="0"/>
        <c:ser>
          <c:idx val="2"/>
          <c:order val="0"/>
          <c:tx>
            <c:strRef>
              <c:f>'MMANA-21.3MHz'!$M$2</c:f>
              <c:strCache>
                <c:ptCount val="1"/>
                <c:pt idx="0">
                  <c:v>R (21.3MHz-MMANA)</c:v>
                </c:pt>
              </c:strCache>
            </c:strRef>
          </c:tx>
          <c:spPr>
            <a:ln w="38100"/>
          </c:spPr>
          <c:marker>
            <c:symbol val="circle"/>
            <c:size val="6"/>
            <c:spPr>
              <a:solidFill>
                <a:schemeClr val="bg1"/>
              </a:solidFill>
            </c:spPr>
          </c:marker>
          <c:xVal>
            <c:numRef>
              <c:f>'MMANA-21.3MHz'!$L$3:$L$33</c:f>
              <c:numCache>
                <c:formatCode>General</c:formatCode>
                <c:ptCount val="31"/>
                <c:pt idx="0">
                  <c:v>0</c:v>
                </c:pt>
                <c:pt idx="1">
                  <c:v>3.4482758620689655E-2</c:v>
                </c:pt>
                <c:pt idx="2">
                  <c:v>6.8965517241379309E-2</c:v>
                </c:pt>
                <c:pt idx="3">
                  <c:v>0.10344827586206898</c:v>
                </c:pt>
                <c:pt idx="4">
                  <c:v>0.13793103448275862</c:v>
                </c:pt>
                <c:pt idx="5">
                  <c:v>0.17241379310344826</c:v>
                </c:pt>
                <c:pt idx="6">
                  <c:v>0.20689655172413796</c:v>
                </c:pt>
                <c:pt idx="7">
                  <c:v>0.24137931034482762</c:v>
                </c:pt>
                <c:pt idx="8">
                  <c:v>0.27586206896551729</c:v>
                </c:pt>
                <c:pt idx="9">
                  <c:v>0.31034482758620696</c:v>
                </c:pt>
                <c:pt idx="11">
                  <c:v>0.34482758620689663</c:v>
                </c:pt>
                <c:pt idx="12">
                  <c:v>0.37931034482758624</c:v>
                </c:pt>
                <c:pt idx="13">
                  <c:v>0.41379310344827591</c:v>
                </c:pt>
                <c:pt idx="14">
                  <c:v>0.44827586206896552</c:v>
                </c:pt>
                <c:pt idx="15">
                  <c:v>0.48275862068965514</c:v>
                </c:pt>
                <c:pt idx="16">
                  <c:v>0.51724137931034475</c:v>
                </c:pt>
                <c:pt idx="17">
                  <c:v>0.55172413793103436</c:v>
                </c:pt>
                <c:pt idx="18">
                  <c:v>0.58620689655172398</c:v>
                </c:pt>
                <c:pt idx="19">
                  <c:v>0.6206896551724137</c:v>
                </c:pt>
                <c:pt idx="20">
                  <c:v>0.65517241379310331</c:v>
                </c:pt>
                <c:pt idx="22">
                  <c:v>0.68965517241379293</c:v>
                </c:pt>
                <c:pt idx="23">
                  <c:v>0.72413793103448254</c:v>
                </c:pt>
                <c:pt idx="24">
                  <c:v>0.75862068965517215</c:v>
                </c:pt>
                <c:pt idx="25">
                  <c:v>0.79310344827586188</c:v>
                </c:pt>
                <c:pt idx="26">
                  <c:v>0.8275862068965516</c:v>
                </c:pt>
                <c:pt idx="27">
                  <c:v>0.86206896551724133</c:v>
                </c:pt>
                <c:pt idx="28">
                  <c:v>0.89655172413793105</c:v>
                </c:pt>
                <c:pt idx="29">
                  <c:v>0.93103448275862077</c:v>
                </c:pt>
                <c:pt idx="30">
                  <c:v>0.9655172413793105</c:v>
                </c:pt>
              </c:numCache>
            </c:numRef>
          </c:xVal>
          <c:yVal>
            <c:numRef>
              <c:f>'MMANA-21.3MHz'!$M$3:$M$33</c:f>
              <c:numCache>
                <c:formatCode>General</c:formatCode>
                <c:ptCount val="31"/>
                <c:pt idx="1">
                  <c:v>1221.04</c:v>
                </c:pt>
                <c:pt idx="2">
                  <c:v>379.86700000000002</c:v>
                </c:pt>
                <c:pt idx="3">
                  <c:v>201.92</c:v>
                </c:pt>
                <c:pt idx="4">
                  <c:v>148.94900000000001</c:v>
                </c:pt>
                <c:pt idx="5">
                  <c:v>139.553</c:v>
                </c:pt>
                <c:pt idx="6">
                  <c:v>163.37899999999999</c:v>
                </c:pt>
                <c:pt idx="7">
                  <c:v>248.386</c:v>
                </c:pt>
                <c:pt idx="8">
                  <c:v>556.11500000000001</c:v>
                </c:pt>
                <c:pt idx="9">
                  <c:v>1827.23</c:v>
                </c:pt>
                <c:pt idx="11">
                  <c:v>2356.8200000000002</c:v>
                </c:pt>
                <c:pt idx="12">
                  <c:v>712.69299999999998</c:v>
                </c:pt>
                <c:pt idx="13">
                  <c:v>275.74099999999999</c:v>
                </c:pt>
                <c:pt idx="14">
                  <c:v>170.191</c:v>
                </c:pt>
                <c:pt idx="15">
                  <c:v>139.285</c:v>
                </c:pt>
                <c:pt idx="16">
                  <c:v>142.93299999999999</c:v>
                </c:pt>
                <c:pt idx="17">
                  <c:v>184.69900000000001</c:v>
                </c:pt>
                <c:pt idx="18">
                  <c:v>320.33600000000001</c:v>
                </c:pt>
                <c:pt idx="19">
                  <c:v>863.44299999999998</c:v>
                </c:pt>
                <c:pt idx="20">
                  <c:v>1918.55</c:v>
                </c:pt>
                <c:pt idx="22">
                  <c:v>1918.56</c:v>
                </c:pt>
                <c:pt idx="23">
                  <c:v>425.56200000000001</c:v>
                </c:pt>
                <c:pt idx="24">
                  <c:v>206.03</c:v>
                </c:pt>
                <c:pt idx="25">
                  <c:v>145.15299999999999</c:v>
                </c:pt>
                <c:pt idx="26">
                  <c:v>131.315</c:v>
                </c:pt>
                <c:pt idx="27">
                  <c:v>148.36199999999999</c:v>
                </c:pt>
                <c:pt idx="28">
                  <c:v>214.887</c:v>
                </c:pt>
                <c:pt idx="29">
                  <c:v>436.72699999999998</c:v>
                </c:pt>
                <c:pt idx="30">
                  <c:v>1263.6300000000001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EAED-4285-84FF-45CBBA17F3F5}"/>
            </c:ext>
          </c:extLst>
        </c:ser>
        <c:ser>
          <c:idx val="4"/>
          <c:order val="1"/>
          <c:tx>
            <c:strRef>
              <c:f>'MMANA-28.4MHz'!$M$2</c:f>
              <c:strCache>
                <c:ptCount val="1"/>
                <c:pt idx="0">
                  <c:v>R (28.4MHz-MMANA)</c:v>
                </c:pt>
              </c:strCache>
            </c:strRef>
          </c:tx>
          <c:spPr>
            <a:ln w="38100"/>
          </c:spPr>
          <c:marker>
            <c:symbol val="circle"/>
            <c:size val="6"/>
            <c:spPr>
              <a:solidFill>
                <a:srgbClr val="92D050"/>
              </a:solidFill>
            </c:spPr>
          </c:marker>
          <c:xVal>
            <c:numRef>
              <c:f>'MMANA-28.4MHz'!$L$3:$L$44</c:f>
              <c:numCache>
                <c:formatCode>General</c:formatCode>
                <c:ptCount val="42"/>
                <c:pt idx="0">
                  <c:v>0</c:v>
                </c:pt>
                <c:pt idx="1">
                  <c:v>2.564102564102564E-2</c:v>
                </c:pt>
                <c:pt idx="2">
                  <c:v>5.128205128205128E-2</c:v>
                </c:pt>
                <c:pt idx="3">
                  <c:v>7.6923076923076927E-2</c:v>
                </c:pt>
                <c:pt idx="4">
                  <c:v>0.10256410256410256</c:v>
                </c:pt>
                <c:pt idx="5">
                  <c:v>0.12820512820512819</c:v>
                </c:pt>
                <c:pt idx="6">
                  <c:v>0.15384615384615383</c:v>
                </c:pt>
                <c:pt idx="7">
                  <c:v>0.17948717948717946</c:v>
                </c:pt>
                <c:pt idx="8">
                  <c:v>0.20512820512820512</c:v>
                </c:pt>
                <c:pt idx="9">
                  <c:v>0.23076923076923075</c:v>
                </c:pt>
                <c:pt idx="11">
                  <c:v>0.25641025641025639</c:v>
                </c:pt>
                <c:pt idx="12">
                  <c:v>0.28205128205128205</c:v>
                </c:pt>
                <c:pt idx="13">
                  <c:v>0.30769230769230765</c:v>
                </c:pt>
                <c:pt idx="14">
                  <c:v>0.33333333333333331</c:v>
                </c:pt>
                <c:pt idx="15">
                  <c:v>0.35897435897435892</c:v>
                </c:pt>
                <c:pt idx="16">
                  <c:v>0.38461538461538458</c:v>
                </c:pt>
                <c:pt idx="17">
                  <c:v>0.41025641025641024</c:v>
                </c:pt>
                <c:pt idx="18">
                  <c:v>0.43589743589743585</c:v>
                </c:pt>
                <c:pt idx="19">
                  <c:v>0.46153846153846151</c:v>
                </c:pt>
                <c:pt idx="20">
                  <c:v>0.48717948717948711</c:v>
                </c:pt>
                <c:pt idx="22">
                  <c:v>0.51282051282051277</c:v>
                </c:pt>
                <c:pt idx="23">
                  <c:v>0.53846153846153844</c:v>
                </c:pt>
                <c:pt idx="24">
                  <c:v>0.5641025641025641</c:v>
                </c:pt>
                <c:pt idx="25">
                  <c:v>0.58974358974358965</c:v>
                </c:pt>
                <c:pt idx="26">
                  <c:v>0.61538461538461531</c:v>
                </c:pt>
                <c:pt idx="27">
                  <c:v>0.64102564102564097</c:v>
                </c:pt>
                <c:pt idx="28">
                  <c:v>0.66666666666666663</c:v>
                </c:pt>
                <c:pt idx="29">
                  <c:v>0.69230769230769218</c:v>
                </c:pt>
                <c:pt idx="30">
                  <c:v>0.71794871794871784</c:v>
                </c:pt>
                <c:pt idx="31">
                  <c:v>0.7435897435897435</c:v>
                </c:pt>
                <c:pt idx="33">
                  <c:v>0.76923076923076916</c:v>
                </c:pt>
                <c:pt idx="34">
                  <c:v>0.79487179487179493</c:v>
                </c:pt>
                <c:pt idx="35">
                  <c:v>0.8205128205128206</c:v>
                </c:pt>
                <c:pt idx="36">
                  <c:v>0.84615384615384637</c:v>
                </c:pt>
                <c:pt idx="37">
                  <c:v>0.87179487179487203</c:v>
                </c:pt>
                <c:pt idx="38">
                  <c:v>0.8974358974358978</c:v>
                </c:pt>
                <c:pt idx="39">
                  <c:v>0.92307692307692357</c:v>
                </c:pt>
                <c:pt idx="40">
                  <c:v>0.94871794871794923</c:v>
                </c:pt>
                <c:pt idx="41">
                  <c:v>0.97435897435897501</c:v>
                </c:pt>
              </c:numCache>
            </c:numRef>
          </c:xVal>
          <c:yVal>
            <c:numRef>
              <c:f>'MMANA-28.4MHz'!$M$3:$M$44</c:f>
              <c:numCache>
                <c:formatCode>General</c:formatCode>
                <c:ptCount val="42"/>
                <c:pt idx="1">
                  <c:v>1283.3599999999999</c:v>
                </c:pt>
                <c:pt idx="2">
                  <c:v>424.00299999999999</c:v>
                </c:pt>
                <c:pt idx="3">
                  <c:v>223.941</c:v>
                </c:pt>
                <c:pt idx="4">
                  <c:v>163.83799999999999</c:v>
                </c:pt>
                <c:pt idx="5">
                  <c:v>152.09899999999999</c:v>
                </c:pt>
                <c:pt idx="6">
                  <c:v>175.93</c:v>
                </c:pt>
                <c:pt idx="7">
                  <c:v>262.43599999999998</c:v>
                </c:pt>
                <c:pt idx="8">
                  <c:v>563.90499999999997</c:v>
                </c:pt>
                <c:pt idx="9">
                  <c:v>1651.38</c:v>
                </c:pt>
                <c:pt idx="11">
                  <c:v>1936.43</c:v>
                </c:pt>
                <c:pt idx="12">
                  <c:v>888.03300000000002</c:v>
                </c:pt>
                <c:pt idx="13">
                  <c:v>329.57900000000001</c:v>
                </c:pt>
                <c:pt idx="14">
                  <c:v>195.40299999999999</c:v>
                </c:pt>
                <c:pt idx="15">
                  <c:v>155.04400000000001</c:v>
                </c:pt>
                <c:pt idx="16">
                  <c:v>154.38300000000001</c:v>
                </c:pt>
                <c:pt idx="17">
                  <c:v>192.351</c:v>
                </c:pt>
                <c:pt idx="18">
                  <c:v>315.846</c:v>
                </c:pt>
                <c:pt idx="19">
                  <c:v>771.84900000000005</c:v>
                </c:pt>
                <c:pt idx="20">
                  <c:v>1732.85</c:v>
                </c:pt>
                <c:pt idx="22">
                  <c:v>2141.5500000000002</c:v>
                </c:pt>
                <c:pt idx="23">
                  <c:v>604.28</c:v>
                </c:pt>
                <c:pt idx="24">
                  <c:v>262.76799999999997</c:v>
                </c:pt>
                <c:pt idx="25">
                  <c:v>173.08199999999999</c:v>
                </c:pt>
                <c:pt idx="26">
                  <c:v>148.41800000000001</c:v>
                </c:pt>
                <c:pt idx="27">
                  <c:v>158.69800000000001</c:v>
                </c:pt>
                <c:pt idx="28">
                  <c:v>214.184</c:v>
                </c:pt>
                <c:pt idx="29">
                  <c:v>391.16699999999997</c:v>
                </c:pt>
                <c:pt idx="30">
                  <c:v>1052.4000000000001</c:v>
                </c:pt>
                <c:pt idx="31">
                  <c:v>1704.31</c:v>
                </c:pt>
                <c:pt idx="33">
                  <c:v>1653.38</c:v>
                </c:pt>
                <c:pt idx="34">
                  <c:v>409.255</c:v>
                </c:pt>
                <c:pt idx="35">
                  <c:v>209.06700000000001</c:v>
                </c:pt>
                <c:pt idx="36">
                  <c:v>152.25399999999999</c:v>
                </c:pt>
                <c:pt idx="37">
                  <c:v>141.25899999999999</c:v>
                </c:pt>
                <c:pt idx="38">
                  <c:v>163.19</c:v>
                </c:pt>
                <c:pt idx="39">
                  <c:v>241.46799999999999</c:v>
                </c:pt>
                <c:pt idx="40">
                  <c:v>496.09399999999999</c:v>
                </c:pt>
                <c:pt idx="41">
                  <c:v>1245.0899999999999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AED-4285-84FF-45CBBA17F3F5}"/>
            </c:ext>
          </c:extLst>
        </c:ser>
        <c:ser>
          <c:idx val="3"/>
          <c:order val="2"/>
          <c:tx>
            <c:strRef>
              <c:f>'MMANA-14.2MHz'!$M$2</c:f>
              <c:strCache>
                <c:ptCount val="1"/>
                <c:pt idx="0">
                  <c:v>R (14.2MHz-MMANA)</c:v>
                </c:pt>
              </c:strCache>
            </c:strRef>
          </c:tx>
          <c:spPr>
            <a:ln w="38100"/>
          </c:spPr>
          <c:marker>
            <c:symbol val="circle"/>
            <c:size val="6"/>
            <c:spPr>
              <a:solidFill>
                <a:schemeClr val="bg2"/>
              </a:solidFill>
            </c:spPr>
          </c:marker>
          <c:xVal>
            <c:numRef>
              <c:f>'MMANA-14.2MHz'!$L$3:$L$22</c:f>
              <c:numCache>
                <c:formatCode>General</c:formatCode>
                <c:ptCount val="20"/>
                <c:pt idx="0">
                  <c:v>0</c:v>
                </c:pt>
                <c:pt idx="1">
                  <c:v>5.2631578947368418E-2</c:v>
                </c:pt>
                <c:pt idx="2">
                  <c:v>0.10526315789473684</c:v>
                </c:pt>
                <c:pt idx="3">
                  <c:v>0.15789473684210525</c:v>
                </c:pt>
                <c:pt idx="4">
                  <c:v>0.21052631578947367</c:v>
                </c:pt>
                <c:pt idx="5">
                  <c:v>0.26315789473684209</c:v>
                </c:pt>
                <c:pt idx="6">
                  <c:v>0.31578947368421051</c:v>
                </c:pt>
                <c:pt idx="7">
                  <c:v>0.36842105263157893</c:v>
                </c:pt>
                <c:pt idx="8">
                  <c:v>0.42105263157894735</c:v>
                </c:pt>
                <c:pt idx="9">
                  <c:v>0.47368421052631576</c:v>
                </c:pt>
                <c:pt idx="11">
                  <c:v>0.52631578947368418</c:v>
                </c:pt>
                <c:pt idx="12">
                  <c:v>0.57894736842105265</c:v>
                </c:pt>
                <c:pt idx="13">
                  <c:v>0.63157894736842102</c:v>
                </c:pt>
                <c:pt idx="14">
                  <c:v>0.68421052631578949</c:v>
                </c:pt>
                <c:pt idx="15">
                  <c:v>0.73684210526315785</c:v>
                </c:pt>
                <c:pt idx="16">
                  <c:v>0.78947368421052633</c:v>
                </c:pt>
                <c:pt idx="17">
                  <c:v>0.84210526315789469</c:v>
                </c:pt>
                <c:pt idx="18">
                  <c:v>0.89473684210526316</c:v>
                </c:pt>
                <c:pt idx="19">
                  <c:v>0.94736842105263153</c:v>
                </c:pt>
              </c:numCache>
            </c:numRef>
          </c:xVal>
          <c:yVal>
            <c:numRef>
              <c:f>'MMANA-14.2MHz'!$M$3:$M$22</c:f>
              <c:numCache>
                <c:formatCode>General</c:formatCode>
                <c:ptCount val="20"/>
                <c:pt idx="1">
                  <c:v>1100.18</c:v>
                </c:pt>
                <c:pt idx="2">
                  <c:v>323.36200000000002</c:v>
                </c:pt>
                <c:pt idx="3">
                  <c:v>173.49199999999999</c:v>
                </c:pt>
                <c:pt idx="4">
                  <c:v>129.73500000000001</c:v>
                </c:pt>
                <c:pt idx="5">
                  <c:v>123.798</c:v>
                </c:pt>
                <c:pt idx="6">
                  <c:v>148.91499999999999</c:v>
                </c:pt>
                <c:pt idx="7">
                  <c:v>236.95</c:v>
                </c:pt>
                <c:pt idx="8">
                  <c:v>584.12599999999998</c:v>
                </c:pt>
                <c:pt idx="9">
                  <c:v>2206.61</c:v>
                </c:pt>
                <c:pt idx="11">
                  <c:v>2606.42</c:v>
                </c:pt>
                <c:pt idx="12">
                  <c:v>472.99</c:v>
                </c:pt>
                <c:pt idx="13">
                  <c:v>205.36</c:v>
                </c:pt>
                <c:pt idx="14">
                  <c:v>136.44</c:v>
                </c:pt>
                <c:pt idx="15">
                  <c:v>118.60299999999999</c:v>
                </c:pt>
                <c:pt idx="16">
                  <c:v>129.834</c:v>
                </c:pt>
                <c:pt idx="17">
                  <c:v>182.92599999999999</c:v>
                </c:pt>
                <c:pt idx="18">
                  <c:v>365.47699999999998</c:v>
                </c:pt>
                <c:pt idx="19">
                  <c:v>1215.92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AED-4285-84FF-45CBBA17F3F5}"/>
            </c:ext>
          </c:extLst>
        </c:ser>
        <c:ser>
          <c:idx val="0"/>
          <c:order val="3"/>
          <c:tx>
            <c:strRef>
              <c:f>'MMANA-7.1MHz'!$M$2</c:f>
              <c:strCache>
                <c:ptCount val="1"/>
                <c:pt idx="0">
                  <c:v>R (7.1MHz-MMANA)</c:v>
                </c:pt>
              </c:strCache>
            </c:strRef>
          </c:tx>
          <c:spPr>
            <a:ln w="38100">
              <a:solidFill>
                <a:schemeClr val="accent1"/>
              </a:solidFill>
            </a:ln>
          </c:spPr>
          <c:marker>
            <c:symbol val="circle"/>
            <c:size val="6"/>
            <c:spPr>
              <a:solidFill>
                <a:schemeClr val="accent2">
                  <a:lumMod val="20000"/>
                  <a:lumOff val="80000"/>
                </a:schemeClr>
              </a:solidFill>
            </c:spPr>
          </c:marker>
          <c:xVal>
            <c:numRef>
              <c:f>'MMANA-7.1MHz'!$L$3:$L$21</c:f>
              <c:numCache>
                <c:formatCode>General</c:formatCode>
                <c:ptCount val="19"/>
                <c:pt idx="0">
                  <c:v>0</c:v>
                </c:pt>
                <c:pt idx="1">
                  <c:v>5.2631578947368418E-2</c:v>
                </c:pt>
                <c:pt idx="2">
                  <c:v>0.10526315789473684</c:v>
                </c:pt>
                <c:pt idx="3">
                  <c:v>0.15789473684210525</c:v>
                </c:pt>
                <c:pt idx="4">
                  <c:v>0.21052631578947367</c:v>
                </c:pt>
                <c:pt idx="5">
                  <c:v>0.26315789473684209</c:v>
                </c:pt>
                <c:pt idx="6">
                  <c:v>0.31578947368421051</c:v>
                </c:pt>
                <c:pt idx="7">
                  <c:v>0.36842105263157893</c:v>
                </c:pt>
                <c:pt idx="8">
                  <c:v>0.42105263157894735</c:v>
                </c:pt>
                <c:pt idx="9">
                  <c:v>0.47368421052631576</c:v>
                </c:pt>
                <c:pt idx="10">
                  <c:v>0.52631578947368418</c:v>
                </c:pt>
                <c:pt idx="11">
                  <c:v>0.57894736842105265</c:v>
                </c:pt>
                <c:pt idx="12">
                  <c:v>0.63157894736842102</c:v>
                </c:pt>
                <c:pt idx="13">
                  <c:v>0.68421052631578949</c:v>
                </c:pt>
                <c:pt idx="14">
                  <c:v>0.73684210526315785</c:v>
                </c:pt>
                <c:pt idx="15">
                  <c:v>0.78947368421052633</c:v>
                </c:pt>
                <c:pt idx="16">
                  <c:v>0.84210526315789469</c:v>
                </c:pt>
                <c:pt idx="17">
                  <c:v>0.89473684210526316</c:v>
                </c:pt>
                <c:pt idx="18">
                  <c:v>0.94736842105263153</c:v>
                </c:pt>
              </c:numCache>
            </c:numRef>
          </c:xVal>
          <c:yVal>
            <c:numRef>
              <c:f>'MMANA-7.1MHz'!$M$3:$M$21</c:f>
              <c:numCache>
                <c:formatCode>General</c:formatCode>
                <c:ptCount val="19"/>
                <c:pt idx="1">
                  <c:v>2607.73</c:v>
                </c:pt>
                <c:pt idx="2">
                  <c:v>904.00599999999997</c:v>
                </c:pt>
                <c:pt idx="3">
                  <c:v>428.1</c:v>
                </c:pt>
                <c:pt idx="4">
                  <c:v>257.26</c:v>
                </c:pt>
                <c:pt idx="5">
                  <c:v>179.28299999999999</c:v>
                </c:pt>
                <c:pt idx="6">
                  <c:v>138.53899999999999</c:v>
                </c:pt>
                <c:pt idx="7">
                  <c:v>115.925</c:v>
                </c:pt>
                <c:pt idx="8">
                  <c:v>103.67100000000001</c:v>
                </c:pt>
                <c:pt idx="9">
                  <c:v>98.391000000000005</c:v>
                </c:pt>
                <c:pt idx="10">
                  <c:v>98.804000000000002</c:v>
                </c:pt>
                <c:pt idx="11">
                  <c:v>105.02200000000001</c:v>
                </c:pt>
                <c:pt idx="12">
                  <c:v>118.60299999999999</c:v>
                </c:pt>
                <c:pt idx="13">
                  <c:v>143.44499999999999</c:v>
                </c:pt>
                <c:pt idx="14">
                  <c:v>188.47</c:v>
                </c:pt>
                <c:pt idx="15">
                  <c:v>275.73200000000003</c:v>
                </c:pt>
                <c:pt idx="16">
                  <c:v>468.69499999999999</c:v>
                </c:pt>
                <c:pt idx="17">
                  <c:v>982.73800000000006</c:v>
                </c:pt>
                <c:pt idx="18">
                  <c:v>2201.12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AED-4285-84FF-45CBBA17F3F5}"/>
            </c:ext>
          </c:extLst>
        </c:ser>
        <c:ser>
          <c:idx val="1"/>
          <c:order val="4"/>
          <c:tx>
            <c:strRef>
              <c:f>'MMANA-3.5MHz'!$M$2</c:f>
              <c:strCache>
                <c:ptCount val="1"/>
                <c:pt idx="0">
                  <c:v>R (3.5MHz-MMANA)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circle"/>
            <c:size val="6"/>
            <c:spPr>
              <a:solidFill>
                <a:schemeClr val="accent6">
                  <a:lumMod val="20000"/>
                  <a:lumOff val="80000"/>
                </a:schemeClr>
              </a:solidFill>
            </c:spPr>
          </c:marker>
          <c:xVal>
            <c:numRef>
              <c:f>'MMANA-3.5MHz'!$L$3:$L$21</c:f>
              <c:numCache>
                <c:formatCode>General</c:formatCode>
                <c:ptCount val="19"/>
                <c:pt idx="0">
                  <c:v>0</c:v>
                </c:pt>
                <c:pt idx="1">
                  <c:v>5.2631578947368418E-2</c:v>
                </c:pt>
                <c:pt idx="2">
                  <c:v>0.10526315789473684</c:v>
                </c:pt>
                <c:pt idx="3">
                  <c:v>0.15789473684210525</c:v>
                </c:pt>
                <c:pt idx="4">
                  <c:v>0.21052631578947367</c:v>
                </c:pt>
                <c:pt idx="5">
                  <c:v>0.26315789473684209</c:v>
                </c:pt>
                <c:pt idx="6">
                  <c:v>0.31578947368421051</c:v>
                </c:pt>
                <c:pt idx="7">
                  <c:v>0.36842105263157893</c:v>
                </c:pt>
                <c:pt idx="8">
                  <c:v>0.42105263157894735</c:v>
                </c:pt>
                <c:pt idx="9">
                  <c:v>0.47368421052631576</c:v>
                </c:pt>
                <c:pt idx="10">
                  <c:v>0.52631578947368418</c:v>
                </c:pt>
                <c:pt idx="11">
                  <c:v>0.57894736842105265</c:v>
                </c:pt>
                <c:pt idx="12">
                  <c:v>0.63157894736842102</c:v>
                </c:pt>
                <c:pt idx="13">
                  <c:v>0.68421052631578949</c:v>
                </c:pt>
                <c:pt idx="14">
                  <c:v>0.73684210526315785</c:v>
                </c:pt>
                <c:pt idx="15">
                  <c:v>0.78947368421052633</c:v>
                </c:pt>
                <c:pt idx="16">
                  <c:v>0.84210526315789469</c:v>
                </c:pt>
                <c:pt idx="17">
                  <c:v>0.89473684210526316</c:v>
                </c:pt>
                <c:pt idx="18">
                  <c:v>0.94736842105263153</c:v>
                </c:pt>
              </c:numCache>
            </c:numRef>
          </c:xVal>
          <c:yVal>
            <c:numRef>
              <c:f>'MMANA-3.5MHz'!$M$3:$M$21</c:f>
              <c:numCache>
                <c:formatCode>General</c:formatCode>
                <c:ptCount val="19"/>
                <c:pt idx="0">
                  <c:v>77.823999999999998</c:v>
                </c:pt>
                <c:pt idx="1">
                  <c:v>78.381</c:v>
                </c:pt>
                <c:pt idx="2">
                  <c:v>80.084000000000003</c:v>
                </c:pt>
                <c:pt idx="3">
                  <c:v>83.034999999999997</c:v>
                </c:pt>
                <c:pt idx="4">
                  <c:v>87.417000000000002</c:v>
                </c:pt>
                <c:pt idx="5">
                  <c:v>93.521000000000001</c:v>
                </c:pt>
                <c:pt idx="6">
                  <c:v>101.791</c:v>
                </c:pt>
                <c:pt idx="7">
                  <c:v>112.892</c:v>
                </c:pt>
                <c:pt idx="8">
                  <c:v>127.846</c:v>
                </c:pt>
                <c:pt idx="9">
                  <c:v>148.24700000000001</c:v>
                </c:pt>
                <c:pt idx="10">
                  <c:v>176.685</c:v>
                </c:pt>
                <c:pt idx="11">
                  <c:v>217.55699999999999</c:v>
                </c:pt>
                <c:pt idx="12">
                  <c:v>278.76499999999999</c:v>
                </c:pt>
                <c:pt idx="13">
                  <c:v>375.53100000000001</c:v>
                </c:pt>
                <c:pt idx="14">
                  <c:v>539.71</c:v>
                </c:pt>
                <c:pt idx="15">
                  <c:v>844.01499999999999</c:v>
                </c:pt>
                <c:pt idx="16">
                  <c:v>1460.09</c:v>
                </c:pt>
                <c:pt idx="17">
                  <c:v>2638.1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EAED-4285-84FF-45CBBA17F3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259023"/>
        <c:axId val="560942143"/>
      </c:scatterChart>
      <c:valAx>
        <c:axId val="555259023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>
                    <a:latin typeface="Arial Black" panose="020B0A04020102020204" pitchFamily="34" charset="0"/>
                  </a:defRPr>
                </a:pPr>
                <a:r>
                  <a:rPr lang="en-US" altLang="ja-JP">
                    <a:latin typeface="Arial Black" panose="020B0A04020102020204" pitchFamily="34" charset="0"/>
                  </a:rPr>
                  <a:t>Normalized Length (Feeding-Point/(λ/4))</a:t>
                </a:r>
                <a:endParaRPr lang="ja-JP" altLang="en-US">
                  <a:latin typeface="Arial Black" panose="020B0A04020102020204" pitchFamily="34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ja-JP"/>
          </a:p>
        </c:txPr>
        <c:crossAx val="560942143"/>
        <c:crosses val="autoZero"/>
        <c:crossBetween val="midCat"/>
        <c:minorUnit val="0.33333333333333337"/>
      </c:valAx>
      <c:valAx>
        <c:axId val="560942143"/>
        <c:scaling>
          <c:logBase val="10"/>
          <c:orientation val="minMax"/>
          <c:max val="100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200">
                    <a:latin typeface="Arial Black" panose="020B0A04020102020204" pitchFamily="34" charset="0"/>
                  </a:defRPr>
                </a:pPr>
                <a:r>
                  <a:rPr lang="en-US" altLang="ja-JP" sz="1200">
                    <a:latin typeface="Arial Black" panose="020B0A04020102020204" pitchFamily="34" charset="0"/>
                  </a:rPr>
                  <a:t>Resistance R [Ω]</a:t>
                </a:r>
                <a:endParaRPr lang="ja-JP" altLang="en-US" sz="1200">
                  <a:latin typeface="Arial Black" panose="020B0A04020102020204" pitchFamily="34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ja-JP"/>
          </a:p>
        </c:txPr>
        <c:crossAx val="555259023"/>
        <c:crosses val="autoZero"/>
        <c:crossBetween val="midCat"/>
        <c:minorUnit val="10"/>
      </c:valAx>
    </c:plotArea>
    <c:legend>
      <c:legendPos val="r"/>
      <c:layout>
        <c:manualLayout>
          <c:xMode val="edge"/>
          <c:yMode val="edge"/>
          <c:x val="0.7016422077675073"/>
          <c:y val="0.573015474976456"/>
          <c:w val="0.22879257484118834"/>
          <c:h val="0.25595064948091678"/>
        </c:manualLayout>
      </c:layout>
      <c:overlay val="0"/>
      <c:spPr>
        <a:solidFill>
          <a:schemeClr val="accent3">
            <a:lumMod val="20000"/>
            <a:lumOff val="80000"/>
          </a:schemeClr>
        </a:solidFill>
      </c:spPr>
    </c:legend>
    <c:plotVisOnly val="1"/>
    <c:dispBlanksAs val="gap"/>
    <c:showDLblsOverMax val="0"/>
    <c:extLst/>
  </c:chart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12978415011556"/>
          <c:y val="5.0925925925925923E-2"/>
          <c:w val="0.81194186547577074"/>
          <c:h val="0.7085958005249344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NUMERICAL!$F$4</c:f>
              <c:strCache>
                <c:ptCount val="1"/>
                <c:pt idx="0">
                  <c:v>Real(Zd)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NUMERICAL!$E$5:$E$12</c:f>
              <c:numCache>
                <c:formatCode>General</c:formatCode>
                <c:ptCount val="8"/>
                <c:pt idx="0">
                  <c:v>8</c:v>
                </c:pt>
                <c:pt idx="1">
                  <c:v>16</c:v>
                </c:pt>
                <c:pt idx="2">
                  <c:v>32</c:v>
                </c:pt>
                <c:pt idx="3">
                  <c:v>64</c:v>
                </c:pt>
                <c:pt idx="4">
                  <c:v>128</c:v>
                </c:pt>
                <c:pt idx="5">
                  <c:v>256</c:v>
                </c:pt>
                <c:pt idx="6">
                  <c:v>512</c:v>
                </c:pt>
                <c:pt idx="7">
                  <c:v>1024</c:v>
                </c:pt>
              </c:numCache>
            </c:numRef>
          </c:xVal>
          <c:yVal>
            <c:numRef>
              <c:f>NUMERICAL!$F$5:$F$12</c:f>
              <c:numCache>
                <c:formatCode>General</c:formatCode>
                <c:ptCount val="8"/>
                <c:pt idx="0">
                  <c:v>73.526240495883897</c:v>
                </c:pt>
                <c:pt idx="1">
                  <c:v>73.223218772436496</c:v>
                </c:pt>
                <c:pt idx="2">
                  <c:v>73.116497751816098</c:v>
                </c:pt>
                <c:pt idx="3">
                  <c:v>73.088450001896604</c:v>
                </c:pt>
                <c:pt idx="4">
                  <c:v>73.081373734792606</c:v>
                </c:pt>
                <c:pt idx="5">
                  <c:v>73.079601344841393</c:v>
                </c:pt>
                <c:pt idx="6">
                  <c:v>73.079158061880406</c:v>
                </c:pt>
                <c:pt idx="7">
                  <c:v>73.079047230224305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B9E-438D-9BF5-58979A970FED}"/>
            </c:ext>
          </c:extLst>
        </c:ser>
        <c:ser>
          <c:idx val="1"/>
          <c:order val="1"/>
          <c:tx>
            <c:strRef>
              <c:f>NUMERICAL!$G$4</c:f>
              <c:strCache>
                <c:ptCount val="1"/>
                <c:pt idx="0">
                  <c:v>Imaginary (Zd)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NUMERICAL!$E$5:$E$12</c:f>
              <c:numCache>
                <c:formatCode>General</c:formatCode>
                <c:ptCount val="8"/>
                <c:pt idx="0">
                  <c:v>8</c:v>
                </c:pt>
                <c:pt idx="1">
                  <c:v>16</c:v>
                </c:pt>
                <c:pt idx="2">
                  <c:v>32</c:v>
                </c:pt>
                <c:pt idx="3">
                  <c:v>64</c:v>
                </c:pt>
                <c:pt idx="4">
                  <c:v>128</c:v>
                </c:pt>
                <c:pt idx="5">
                  <c:v>256</c:v>
                </c:pt>
                <c:pt idx="6">
                  <c:v>512</c:v>
                </c:pt>
                <c:pt idx="7">
                  <c:v>1024</c:v>
                </c:pt>
              </c:numCache>
            </c:numRef>
          </c:xVal>
          <c:yVal>
            <c:numRef>
              <c:f>NUMERICAL!$G$5:$G$12</c:f>
              <c:numCache>
                <c:formatCode>General</c:formatCode>
                <c:ptCount val="8"/>
                <c:pt idx="0">
                  <c:v>36.415580963844903</c:v>
                </c:pt>
                <c:pt idx="1">
                  <c:v>40.0350414740549</c:v>
                </c:pt>
                <c:pt idx="2">
                  <c:v>41.069088988789403</c:v>
                </c:pt>
                <c:pt idx="3">
                  <c:v>41.720850734627902</c:v>
                </c:pt>
                <c:pt idx="4">
                  <c:v>42.097365509759001</c:v>
                </c:pt>
                <c:pt idx="5">
                  <c:v>42.300379705079798</c:v>
                </c:pt>
                <c:pt idx="6">
                  <c:v>42.406093806888599</c:v>
                </c:pt>
                <c:pt idx="7">
                  <c:v>42.4601418812369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B9E-438D-9BF5-58979A970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9492607"/>
        <c:axId val="1269494047"/>
      </c:scatterChart>
      <c:valAx>
        <c:axId val="1269492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bg2">
                        <a:lumMod val="75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en-US" altLang="ja-JP" sz="1400">
                    <a:solidFill>
                      <a:schemeClr val="bg2">
                        <a:lumMod val="75000"/>
                      </a:schemeClr>
                    </a:solidFill>
                    <a:latin typeface="Arial Black" panose="020B0A04020102020204" pitchFamily="34" charset="0"/>
                  </a:rPr>
                  <a:t>Number of Segments (NE)</a:t>
                </a:r>
                <a:endParaRPr lang="ja-JP" altLang="en-US" sz="1400">
                  <a:solidFill>
                    <a:schemeClr val="bg2">
                      <a:lumMod val="75000"/>
                    </a:schemeClr>
                  </a:solidFill>
                  <a:latin typeface="Arial Black" panose="020B0A040201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bg2">
                      <a:lumMod val="75000"/>
                    </a:schemeClr>
                  </a:solidFill>
                  <a:latin typeface="Arial Black" panose="020B0A04020102020204" pitchFamily="34" charset="0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69494047"/>
        <c:crosses val="autoZero"/>
        <c:crossBetween val="midCat"/>
      </c:valAx>
      <c:valAx>
        <c:axId val="1269494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bg2">
                        <a:lumMod val="75000"/>
                      </a:schemeClr>
                    </a:solidFill>
                    <a:latin typeface="Arial Black" panose="020B0A04020102020204" pitchFamily="34" charset="0"/>
                    <a:ea typeface="+mn-ea"/>
                    <a:cs typeface="+mn-cs"/>
                  </a:defRPr>
                </a:pPr>
                <a:r>
                  <a:rPr lang="en-US" altLang="ja-JP" sz="1400">
                    <a:solidFill>
                      <a:schemeClr val="bg2">
                        <a:lumMod val="75000"/>
                      </a:schemeClr>
                    </a:solidFill>
                    <a:latin typeface="Arial Black" panose="020B0A04020102020204" pitchFamily="34" charset="0"/>
                  </a:rPr>
                  <a:t>Impedance [Ω]</a:t>
                </a:r>
                <a:endParaRPr lang="ja-JP" altLang="en-US" sz="1400">
                  <a:solidFill>
                    <a:schemeClr val="bg2">
                      <a:lumMod val="75000"/>
                    </a:schemeClr>
                  </a:solidFill>
                  <a:latin typeface="Arial Black" panose="020B0A040201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bg2">
                      <a:lumMod val="75000"/>
                    </a:schemeClr>
                  </a:solidFill>
                  <a:latin typeface="Arial Black" panose="020B0A04020102020204" pitchFamily="34" charset="0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6949260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25741371880754"/>
          <c:y val="0.49131889763779529"/>
          <c:w val="0.20588357425471071"/>
          <c:h val="0.15625109361329834"/>
        </c:manualLayout>
      </c:layout>
      <c:overlay val="0"/>
      <c:spPr>
        <a:solidFill>
          <a:schemeClr val="bg1">
            <a:lumMod val="95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tx>
            <c:strRef>
              <c:f>'COS-SIN'!$F$10</c:f>
              <c:strCache>
                <c:ptCount val="1"/>
                <c:pt idx="0">
                  <c:v>ABS(COS(FK*ABS(Z)))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'COS-SIN'!$E$11:$E$111</c:f>
              <c:numCache>
                <c:formatCode>General</c:formatCode>
                <c:ptCount val="101"/>
                <c:pt idx="0">
                  <c:v>-0.25</c:v>
                </c:pt>
                <c:pt idx="1">
                  <c:v>-0.245</c:v>
                </c:pt>
                <c:pt idx="2">
                  <c:v>-0.24</c:v>
                </c:pt>
                <c:pt idx="3">
                  <c:v>-0.23499999999999999</c:v>
                </c:pt>
                <c:pt idx="4">
                  <c:v>-0.22999999999999998</c:v>
                </c:pt>
                <c:pt idx="5">
                  <c:v>-0.22499999999999998</c:v>
                </c:pt>
                <c:pt idx="6">
                  <c:v>-0.21999999999999997</c:v>
                </c:pt>
                <c:pt idx="7">
                  <c:v>-0.21499999999999997</c:v>
                </c:pt>
                <c:pt idx="8">
                  <c:v>-0.20999999999999996</c:v>
                </c:pt>
                <c:pt idx="9">
                  <c:v>-0.20499999999999996</c:v>
                </c:pt>
                <c:pt idx="10">
                  <c:v>-0.19999999999999996</c:v>
                </c:pt>
                <c:pt idx="11">
                  <c:v>-0.19499999999999995</c:v>
                </c:pt>
                <c:pt idx="12">
                  <c:v>-0.18999999999999995</c:v>
                </c:pt>
                <c:pt idx="13">
                  <c:v>-0.18499999999999994</c:v>
                </c:pt>
                <c:pt idx="14">
                  <c:v>-0.17999999999999994</c:v>
                </c:pt>
                <c:pt idx="15">
                  <c:v>-0.17499999999999993</c:v>
                </c:pt>
                <c:pt idx="16">
                  <c:v>-0.16999999999999993</c:v>
                </c:pt>
                <c:pt idx="17">
                  <c:v>-0.16499999999999992</c:v>
                </c:pt>
                <c:pt idx="18">
                  <c:v>-0.15999999999999992</c:v>
                </c:pt>
                <c:pt idx="19">
                  <c:v>-0.15499999999999992</c:v>
                </c:pt>
                <c:pt idx="20">
                  <c:v>-0.14999999999999991</c:v>
                </c:pt>
                <c:pt idx="21">
                  <c:v>-0.14499999999999991</c:v>
                </c:pt>
                <c:pt idx="22">
                  <c:v>-0.1399999999999999</c:v>
                </c:pt>
                <c:pt idx="23">
                  <c:v>-0.1349999999999999</c:v>
                </c:pt>
                <c:pt idx="24">
                  <c:v>-0.12999999999999989</c:v>
                </c:pt>
                <c:pt idx="25">
                  <c:v>-0.12499999999999989</c:v>
                </c:pt>
                <c:pt idx="26">
                  <c:v>-0.11999999999999988</c:v>
                </c:pt>
                <c:pt idx="27">
                  <c:v>-0.11499999999999988</c:v>
                </c:pt>
                <c:pt idx="28">
                  <c:v>-0.10999999999999988</c:v>
                </c:pt>
                <c:pt idx="29">
                  <c:v>-0.10499999999999987</c:v>
                </c:pt>
                <c:pt idx="30">
                  <c:v>-9.9999999999999867E-2</c:v>
                </c:pt>
                <c:pt idx="31">
                  <c:v>-9.4999999999999862E-2</c:v>
                </c:pt>
                <c:pt idx="32">
                  <c:v>-8.9999999999999858E-2</c:v>
                </c:pt>
                <c:pt idx="33">
                  <c:v>-8.4999999999999853E-2</c:v>
                </c:pt>
                <c:pt idx="34">
                  <c:v>-7.9999999999999849E-2</c:v>
                </c:pt>
                <c:pt idx="35">
                  <c:v>-7.4999999999999845E-2</c:v>
                </c:pt>
                <c:pt idx="36">
                  <c:v>-6.999999999999984E-2</c:v>
                </c:pt>
                <c:pt idx="37">
                  <c:v>-6.4999999999999836E-2</c:v>
                </c:pt>
                <c:pt idx="38">
                  <c:v>-5.9999999999999838E-2</c:v>
                </c:pt>
                <c:pt idx="39">
                  <c:v>-5.4999999999999841E-2</c:v>
                </c:pt>
                <c:pt idx="40">
                  <c:v>-4.9999999999999843E-2</c:v>
                </c:pt>
                <c:pt idx="41">
                  <c:v>-4.4999999999999846E-2</c:v>
                </c:pt>
                <c:pt idx="42">
                  <c:v>-3.9999999999999848E-2</c:v>
                </c:pt>
                <c:pt idx="43">
                  <c:v>-3.4999999999999851E-2</c:v>
                </c:pt>
                <c:pt idx="44">
                  <c:v>-2.999999999999985E-2</c:v>
                </c:pt>
                <c:pt idx="45">
                  <c:v>-2.4999999999999849E-2</c:v>
                </c:pt>
                <c:pt idx="46">
                  <c:v>-1.9999999999999848E-2</c:v>
                </c:pt>
                <c:pt idx="47">
                  <c:v>-1.4999999999999847E-2</c:v>
                </c:pt>
                <c:pt idx="48">
                  <c:v>-9.9999999999998458E-3</c:v>
                </c:pt>
                <c:pt idx="49">
                  <c:v>-4.9999999999998457E-3</c:v>
                </c:pt>
                <c:pt idx="50">
                  <c:v>1.5439038936193583E-16</c:v>
                </c:pt>
                <c:pt idx="51">
                  <c:v>5.0000000000001545E-3</c:v>
                </c:pt>
                <c:pt idx="52">
                  <c:v>1.0000000000000155E-2</c:v>
                </c:pt>
                <c:pt idx="53">
                  <c:v>1.5000000000000156E-2</c:v>
                </c:pt>
                <c:pt idx="54">
                  <c:v>2.0000000000000157E-2</c:v>
                </c:pt>
                <c:pt idx="55">
                  <c:v>2.5000000000000158E-2</c:v>
                </c:pt>
                <c:pt idx="56">
                  <c:v>3.0000000000000158E-2</c:v>
                </c:pt>
                <c:pt idx="57">
                  <c:v>3.5000000000000156E-2</c:v>
                </c:pt>
                <c:pt idx="58">
                  <c:v>4.0000000000000153E-2</c:v>
                </c:pt>
                <c:pt idx="59">
                  <c:v>4.5000000000000151E-2</c:v>
                </c:pt>
                <c:pt idx="60">
                  <c:v>5.0000000000000148E-2</c:v>
                </c:pt>
                <c:pt idx="61">
                  <c:v>5.5000000000000146E-2</c:v>
                </c:pt>
                <c:pt idx="62">
                  <c:v>6.0000000000000143E-2</c:v>
                </c:pt>
                <c:pt idx="63">
                  <c:v>6.5000000000000141E-2</c:v>
                </c:pt>
                <c:pt idx="64">
                  <c:v>7.0000000000000145E-2</c:v>
                </c:pt>
                <c:pt idx="65">
                  <c:v>7.500000000000015E-2</c:v>
                </c:pt>
                <c:pt idx="66">
                  <c:v>8.0000000000000154E-2</c:v>
                </c:pt>
                <c:pt idx="67">
                  <c:v>8.5000000000000159E-2</c:v>
                </c:pt>
                <c:pt idx="68">
                  <c:v>9.0000000000000163E-2</c:v>
                </c:pt>
                <c:pt idx="69">
                  <c:v>9.5000000000000168E-2</c:v>
                </c:pt>
                <c:pt idx="70">
                  <c:v>0.10000000000000017</c:v>
                </c:pt>
                <c:pt idx="71">
                  <c:v>0.10500000000000018</c:v>
                </c:pt>
                <c:pt idx="72">
                  <c:v>0.11000000000000018</c:v>
                </c:pt>
                <c:pt idx="73">
                  <c:v>0.11500000000000019</c:v>
                </c:pt>
                <c:pt idx="74">
                  <c:v>0.12000000000000019</c:v>
                </c:pt>
                <c:pt idx="75">
                  <c:v>0.12500000000000019</c:v>
                </c:pt>
                <c:pt idx="76">
                  <c:v>0.1300000000000002</c:v>
                </c:pt>
                <c:pt idx="77">
                  <c:v>0.1350000000000002</c:v>
                </c:pt>
                <c:pt idx="78">
                  <c:v>0.14000000000000021</c:v>
                </c:pt>
                <c:pt idx="79">
                  <c:v>0.14500000000000021</c:v>
                </c:pt>
                <c:pt idx="80">
                  <c:v>0.15000000000000022</c:v>
                </c:pt>
                <c:pt idx="81">
                  <c:v>0.15500000000000022</c:v>
                </c:pt>
                <c:pt idx="82">
                  <c:v>0.16000000000000023</c:v>
                </c:pt>
                <c:pt idx="83">
                  <c:v>0.16500000000000023</c:v>
                </c:pt>
                <c:pt idx="84">
                  <c:v>0.17000000000000023</c:v>
                </c:pt>
                <c:pt idx="85">
                  <c:v>0.17500000000000024</c:v>
                </c:pt>
                <c:pt idx="86">
                  <c:v>0.18000000000000024</c:v>
                </c:pt>
                <c:pt idx="87">
                  <c:v>0.18500000000000025</c:v>
                </c:pt>
                <c:pt idx="88">
                  <c:v>0.19000000000000025</c:v>
                </c:pt>
                <c:pt idx="89">
                  <c:v>0.19500000000000026</c:v>
                </c:pt>
                <c:pt idx="90">
                  <c:v>0.20000000000000026</c:v>
                </c:pt>
                <c:pt idx="91">
                  <c:v>0.20500000000000027</c:v>
                </c:pt>
                <c:pt idx="92">
                  <c:v>0.21000000000000027</c:v>
                </c:pt>
                <c:pt idx="93">
                  <c:v>0.21500000000000027</c:v>
                </c:pt>
                <c:pt idx="94">
                  <c:v>0.22000000000000028</c:v>
                </c:pt>
                <c:pt idx="95">
                  <c:v>0.22500000000000028</c:v>
                </c:pt>
                <c:pt idx="96">
                  <c:v>0.23000000000000029</c:v>
                </c:pt>
                <c:pt idx="97">
                  <c:v>0.23500000000000029</c:v>
                </c:pt>
                <c:pt idx="98">
                  <c:v>0.2400000000000003</c:v>
                </c:pt>
                <c:pt idx="99">
                  <c:v>0.2450000000000003</c:v>
                </c:pt>
                <c:pt idx="100">
                  <c:v>0.25000000000000028</c:v>
                </c:pt>
              </c:numCache>
            </c:numRef>
          </c:xVal>
          <c:yVal>
            <c:numRef>
              <c:f>'COS-SIN'!$F$11:$F$111</c:f>
              <c:numCache>
                <c:formatCode>General</c:formatCode>
                <c:ptCount val="101"/>
                <c:pt idx="0">
                  <c:v>1</c:v>
                </c:pt>
                <c:pt idx="1">
                  <c:v>0.99802672842827156</c:v>
                </c:pt>
                <c:pt idx="2">
                  <c:v>0.99211470131447776</c:v>
                </c:pt>
                <c:pt idx="3">
                  <c:v>0.98228725072868861</c:v>
                </c:pt>
                <c:pt idx="4">
                  <c:v>0.96858316112863097</c:v>
                </c:pt>
                <c:pt idx="5">
                  <c:v>0.95105651629515342</c:v>
                </c:pt>
                <c:pt idx="6">
                  <c:v>0.92977648588825113</c:v>
                </c:pt>
                <c:pt idx="7">
                  <c:v>0.90482705246601935</c:v>
                </c:pt>
                <c:pt idx="8">
                  <c:v>0.87630668004386336</c:v>
                </c:pt>
                <c:pt idx="9">
                  <c:v>0.84432792550201485</c:v>
                </c:pt>
                <c:pt idx="10">
                  <c:v>0.80901699437494712</c:v>
                </c:pt>
                <c:pt idx="11">
                  <c:v>0.77051324277578881</c:v>
                </c:pt>
                <c:pt idx="12">
                  <c:v>0.728968627421411</c:v>
                </c:pt>
                <c:pt idx="13">
                  <c:v>0.68454710592868806</c:v>
                </c:pt>
                <c:pt idx="14">
                  <c:v>0.63742398974868908</c:v>
                </c:pt>
                <c:pt idx="15">
                  <c:v>0.58778525229247236</c:v>
                </c:pt>
                <c:pt idx="16">
                  <c:v>0.53582679497899577</c:v>
                </c:pt>
                <c:pt idx="17">
                  <c:v>0.48175367410171427</c:v>
                </c:pt>
                <c:pt idx="18">
                  <c:v>0.42577929156507155</c:v>
                </c:pt>
                <c:pt idx="19">
                  <c:v>0.36812455268467692</c:v>
                </c:pt>
                <c:pt idx="20">
                  <c:v>0.30901699437494629</c:v>
                </c:pt>
                <c:pt idx="21">
                  <c:v>0.24868988716485355</c:v>
                </c:pt>
                <c:pt idx="22">
                  <c:v>0.1873813145857233</c:v>
                </c:pt>
                <c:pt idx="23">
                  <c:v>0.12533323356430282</c:v>
                </c:pt>
                <c:pt idx="24">
                  <c:v>6.2790519529312069E-2</c:v>
                </c:pt>
                <c:pt idx="25">
                  <c:v>1.3935250522956188E-15</c:v>
                </c:pt>
                <c:pt idx="26">
                  <c:v>6.2790519529314859E-2</c:v>
                </c:pt>
                <c:pt idx="27">
                  <c:v>0.12533323356430581</c:v>
                </c:pt>
                <c:pt idx="28">
                  <c:v>0.18738131458572627</c:v>
                </c:pt>
                <c:pt idx="29">
                  <c:v>0.24868988716485646</c:v>
                </c:pt>
                <c:pt idx="30">
                  <c:v>0.30901699437494917</c:v>
                </c:pt>
                <c:pt idx="31">
                  <c:v>0.36812455268467953</c:v>
                </c:pt>
                <c:pt idx="32">
                  <c:v>0.42577929156507427</c:v>
                </c:pt>
                <c:pt idx="33">
                  <c:v>0.48175367410171693</c:v>
                </c:pt>
                <c:pt idx="34">
                  <c:v>0.53582679497899821</c:v>
                </c:pt>
                <c:pt idx="35">
                  <c:v>0.5877852522924748</c:v>
                </c:pt>
                <c:pt idx="36">
                  <c:v>0.6374239897486913</c:v>
                </c:pt>
                <c:pt idx="37">
                  <c:v>0.68454710592869017</c:v>
                </c:pt>
                <c:pt idx="38">
                  <c:v>0.728968627421413</c:v>
                </c:pt>
                <c:pt idx="39">
                  <c:v>0.77051324277579059</c:v>
                </c:pt>
                <c:pt idx="40">
                  <c:v>0.80901699437494856</c:v>
                </c:pt>
                <c:pt idx="41">
                  <c:v>0.84432792550201619</c:v>
                </c:pt>
                <c:pt idx="42">
                  <c:v>0.87630668004386458</c:v>
                </c:pt>
                <c:pt idx="43">
                  <c:v>0.90482705246602035</c:v>
                </c:pt>
                <c:pt idx="44">
                  <c:v>0.92977648588825212</c:v>
                </c:pt>
                <c:pt idx="45">
                  <c:v>0.9510565162951542</c:v>
                </c:pt>
                <c:pt idx="46">
                  <c:v>0.96858316112863163</c:v>
                </c:pt>
                <c:pt idx="47">
                  <c:v>0.98228725072868905</c:v>
                </c:pt>
                <c:pt idx="48">
                  <c:v>0.9921147013144781</c:v>
                </c:pt>
                <c:pt idx="49">
                  <c:v>0.99802672842827167</c:v>
                </c:pt>
                <c:pt idx="50">
                  <c:v>1</c:v>
                </c:pt>
                <c:pt idx="51">
                  <c:v>0.99802672842827145</c:v>
                </c:pt>
                <c:pt idx="52">
                  <c:v>0.99211470131447754</c:v>
                </c:pt>
                <c:pt idx="53">
                  <c:v>0.98228725072868828</c:v>
                </c:pt>
                <c:pt idx="54">
                  <c:v>0.96858316112863063</c:v>
                </c:pt>
                <c:pt idx="55">
                  <c:v>0.95105651629515298</c:v>
                </c:pt>
                <c:pt idx="56">
                  <c:v>0.92977648588825068</c:v>
                </c:pt>
                <c:pt idx="57">
                  <c:v>0.90482705246601869</c:v>
                </c:pt>
                <c:pt idx="58">
                  <c:v>0.8763066800438627</c:v>
                </c:pt>
                <c:pt idx="59">
                  <c:v>0.84432792550201408</c:v>
                </c:pt>
                <c:pt idx="60">
                  <c:v>0.80901699437494634</c:v>
                </c:pt>
                <c:pt idx="61">
                  <c:v>0.77051324277578803</c:v>
                </c:pt>
                <c:pt idx="62">
                  <c:v>0.72896862742141033</c:v>
                </c:pt>
                <c:pt idx="63">
                  <c:v>0.68454710592868739</c:v>
                </c:pt>
                <c:pt idx="64">
                  <c:v>0.6374239897486883</c:v>
                </c:pt>
                <c:pt idx="65">
                  <c:v>0.58778525229247158</c:v>
                </c:pt>
                <c:pt idx="66">
                  <c:v>0.5358267949789951</c:v>
                </c:pt>
                <c:pt idx="67">
                  <c:v>0.4817536741017136</c:v>
                </c:pt>
                <c:pt idx="68">
                  <c:v>0.42577929156507083</c:v>
                </c:pt>
                <c:pt idx="69">
                  <c:v>0.36812455268467603</c:v>
                </c:pt>
                <c:pt idx="70">
                  <c:v>0.30901699437494534</c:v>
                </c:pt>
                <c:pt idx="71">
                  <c:v>0.2486898871648526</c:v>
                </c:pt>
                <c:pt idx="72">
                  <c:v>0.18738131458572255</c:v>
                </c:pt>
                <c:pt idx="73">
                  <c:v>0.12533323356430207</c:v>
                </c:pt>
                <c:pt idx="74">
                  <c:v>6.2790519529311084E-2</c:v>
                </c:pt>
                <c:pt idx="75">
                  <c:v>2.3812332314299134E-15</c:v>
                </c:pt>
                <c:pt idx="76">
                  <c:v>6.2790519529315844E-2</c:v>
                </c:pt>
                <c:pt idx="77">
                  <c:v>0.12533323356430678</c:v>
                </c:pt>
                <c:pt idx="78">
                  <c:v>0.18738131458572724</c:v>
                </c:pt>
                <c:pt idx="79">
                  <c:v>0.24868988716485721</c:v>
                </c:pt>
                <c:pt idx="80">
                  <c:v>0.30901699437494989</c:v>
                </c:pt>
                <c:pt idx="81">
                  <c:v>0.36812455268468047</c:v>
                </c:pt>
                <c:pt idx="82">
                  <c:v>0.42577929156507516</c:v>
                </c:pt>
                <c:pt idx="83">
                  <c:v>0.48175367410171777</c:v>
                </c:pt>
                <c:pt idx="84">
                  <c:v>0.5358267949789991</c:v>
                </c:pt>
                <c:pt idx="85">
                  <c:v>0.58778525229247558</c:v>
                </c:pt>
                <c:pt idx="86">
                  <c:v>0.63742398974869208</c:v>
                </c:pt>
                <c:pt idx="87">
                  <c:v>0.68454710592869106</c:v>
                </c:pt>
                <c:pt idx="88">
                  <c:v>0.72896862742141377</c:v>
                </c:pt>
                <c:pt idx="89">
                  <c:v>0.77051324277579114</c:v>
                </c:pt>
                <c:pt idx="90">
                  <c:v>0.80901699437494923</c:v>
                </c:pt>
                <c:pt idx="91">
                  <c:v>0.84432792550201674</c:v>
                </c:pt>
                <c:pt idx="92">
                  <c:v>0.87630668004386514</c:v>
                </c:pt>
                <c:pt idx="93">
                  <c:v>0.90482705246602091</c:v>
                </c:pt>
                <c:pt idx="94">
                  <c:v>0.92977648588825268</c:v>
                </c:pt>
                <c:pt idx="95">
                  <c:v>0.95105651629515464</c:v>
                </c:pt>
                <c:pt idx="96">
                  <c:v>0.96858316112863196</c:v>
                </c:pt>
                <c:pt idx="97">
                  <c:v>0.98228725072868939</c:v>
                </c:pt>
                <c:pt idx="98">
                  <c:v>0.99211470131447832</c:v>
                </c:pt>
                <c:pt idx="99">
                  <c:v>0.99802672842827178</c:v>
                </c:pt>
                <c:pt idx="1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3AF-41EE-BFFB-ADD5D20E0E0D}"/>
            </c:ext>
          </c:extLst>
        </c:ser>
        <c:ser>
          <c:idx val="1"/>
          <c:order val="1"/>
          <c:tx>
            <c:strRef>
              <c:f>'COS-SIN'!$G$10</c:f>
              <c:strCache>
                <c:ptCount val="1"/>
                <c:pt idx="0">
                  <c:v>ABS(SIN(FK*(H-ABS(Z))))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6"/>
                </a:solidFill>
              </a:ln>
              <a:effectLst/>
            </c:spPr>
          </c:marker>
          <c:xVal>
            <c:numRef>
              <c:f>'COS-SIN'!$E$11:$E$111</c:f>
              <c:numCache>
                <c:formatCode>General</c:formatCode>
                <c:ptCount val="101"/>
                <c:pt idx="0">
                  <c:v>-0.25</c:v>
                </c:pt>
                <c:pt idx="1">
                  <c:v>-0.245</c:v>
                </c:pt>
                <c:pt idx="2">
                  <c:v>-0.24</c:v>
                </c:pt>
                <c:pt idx="3">
                  <c:v>-0.23499999999999999</c:v>
                </c:pt>
                <c:pt idx="4">
                  <c:v>-0.22999999999999998</c:v>
                </c:pt>
                <c:pt idx="5">
                  <c:v>-0.22499999999999998</c:v>
                </c:pt>
                <c:pt idx="6">
                  <c:v>-0.21999999999999997</c:v>
                </c:pt>
                <c:pt idx="7">
                  <c:v>-0.21499999999999997</c:v>
                </c:pt>
                <c:pt idx="8">
                  <c:v>-0.20999999999999996</c:v>
                </c:pt>
                <c:pt idx="9">
                  <c:v>-0.20499999999999996</c:v>
                </c:pt>
                <c:pt idx="10">
                  <c:v>-0.19999999999999996</c:v>
                </c:pt>
                <c:pt idx="11">
                  <c:v>-0.19499999999999995</c:v>
                </c:pt>
                <c:pt idx="12">
                  <c:v>-0.18999999999999995</c:v>
                </c:pt>
                <c:pt idx="13">
                  <c:v>-0.18499999999999994</c:v>
                </c:pt>
                <c:pt idx="14">
                  <c:v>-0.17999999999999994</c:v>
                </c:pt>
                <c:pt idx="15">
                  <c:v>-0.17499999999999993</c:v>
                </c:pt>
                <c:pt idx="16">
                  <c:v>-0.16999999999999993</c:v>
                </c:pt>
                <c:pt idx="17">
                  <c:v>-0.16499999999999992</c:v>
                </c:pt>
                <c:pt idx="18">
                  <c:v>-0.15999999999999992</c:v>
                </c:pt>
                <c:pt idx="19">
                  <c:v>-0.15499999999999992</c:v>
                </c:pt>
                <c:pt idx="20">
                  <c:v>-0.14999999999999991</c:v>
                </c:pt>
                <c:pt idx="21">
                  <c:v>-0.14499999999999991</c:v>
                </c:pt>
                <c:pt idx="22">
                  <c:v>-0.1399999999999999</c:v>
                </c:pt>
                <c:pt idx="23">
                  <c:v>-0.1349999999999999</c:v>
                </c:pt>
                <c:pt idx="24">
                  <c:v>-0.12999999999999989</c:v>
                </c:pt>
                <c:pt idx="25">
                  <c:v>-0.12499999999999989</c:v>
                </c:pt>
                <c:pt idx="26">
                  <c:v>-0.11999999999999988</c:v>
                </c:pt>
                <c:pt idx="27">
                  <c:v>-0.11499999999999988</c:v>
                </c:pt>
                <c:pt idx="28">
                  <c:v>-0.10999999999999988</c:v>
                </c:pt>
                <c:pt idx="29">
                  <c:v>-0.10499999999999987</c:v>
                </c:pt>
                <c:pt idx="30">
                  <c:v>-9.9999999999999867E-2</c:v>
                </c:pt>
                <c:pt idx="31">
                  <c:v>-9.4999999999999862E-2</c:v>
                </c:pt>
                <c:pt idx="32">
                  <c:v>-8.9999999999999858E-2</c:v>
                </c:pt>
                <c:pt idx="33">
                  <c:v>-8.4999999999999853E-2</c:v>
                </c:pt>
                <c:pt idx="34">
                  <c:v>-7.9999999999999849E-2</c:v>
                </c:pt>
                <c:pt idx="35">
                  <c:v>-7.4999999999999845E-2</c:v>
                </c:pt>
                <c:pt idx="36">
                  <c:v>-6.999999999999984E-2</c:v>
                </c:pt>
                <c:pt idx="37">
                  <c:v>-6.4999999999999836E-2</c:v>
                </c:pt>
                <c:pt idx="38">
                  <c:v>-5.9999999999999838E-2</c:v>
                </c:pt>
                <c:pt idx="39">
                  <c:v>-5.4999999999999841E-2</c:v>
                </c:pt>
                <c:pt idx="40">
                  <c:v>-4.9999999999999843E-2</c:v>
                </c:pt>
                <c:pt idx="41">
                  <c:v>-4.4999999999999846E-2</c:v>
                </c:pt>
                <c:pt idx="42">
                  <c:v>-3.9999999999999848E-2</c:v>
                </c:pt>
                <c:pt idx="43">
                  <c:v>-3.4999999999999851E-2</c:v>
                </c:pt>
                <c:pt idx="44">
                  <c:v>-2.999999999999985E-2</c:v>
                </c:pt>
                <c:pt idx="45">
                  <c:v>-2.4999999999999849E-2</c:v>
                </c:pt>
                <c:pt idx="46">
                  <c:v>-1.9999999999999848E-2</c:v>
                </c:pt>
                <c:pt idx="47">
                  <c:v>-1.4999999999999847E-2</c:v>
                </c:pt>
                <c:pt idx="48">
                  <c:v>-9.9999999999998458E-3</c:v>
                </c:pt>
                <c:pt idx="49">
                  <c:v>-4.9999999999998457E-3</c:v>
                </c:pt>
                <c:pt idx="50">
                  <c:v>1.5439038936193583E-16</c:v>
                </c:pt>
                <c:pt idx="51">
                  <c:v>5.0000000000001545E-3</c:v>
                </c:pt>
                <c:pt idx="52">
                  <c:v>1.0000000000000155E-2</c:v>
                </c:pt>
                <c:pt idx="53">
                  <c:v>1.5000000000000156E-2</c:v>
                </c:pt>
                <c:pt idx="54">
                  <c:v>2.0000000000000157E-2</c:v>
                </c:pt>
                <c:pt idx="55">
                  <c:v>2.5000000000000158E-2</c:v>
                </c:pt>
                <c:pt idx="56">
                  <c:v>3.0000000000000158E-2</c:v>
                </c:pt>
                <c:pt idx="57">
                  <c:v>3.5000000000000156E-2</c:v>
                </c:pt>
                <c:pt idx="58">
                  <c:v>4.0000000000000153E-2</c:v>
                </c:pt>
                <c:pt idx="59">
                  <c:v>4.5000000000000151E-2</c:v>
                </c:pt>
                <c:pt idx="60">
                  <c:v>5.0000000000000148E-2</c:v>
                </c:pt>
                <c:pt idx="61">
                  <c:v>5.5000000000000146E-2</c:v>
                </c:pt>
                <c:pt idx="62">
                  <c:v>6.0000000000000143E-2</c:v>
                </c:pt>
                <c:pt idx="63">
                  <c:v>6.5000000000000141E-2</c:v>
                </c:pt>
                <c:pt idx="64">
                  <c:v>7.0000000000000145E-2</c:v>
                </c:pt>
                <c:pt idx="65">
                  <c:v>7.500000000000015E-2</c:v>
                </c:pt>
                <c:pt idx="66">
                  <c:v>8.0000000000000154E-2</c:v>
                </c:pt>
                <c:pt idx="67">
                  <c:v>8.5000000000000159E-2</c:v>
                </c:pt>
                <c:pt idx="68">
                  <c:v>9.0000000000000163E-2</c:v>
                </c:pt>
                <c:pt idx="69">
                  <c:v>9.5000000000000168E-2</c:v>
                </c:pt>
                <c:pt idx="70">
                  <c:v>0.10000000000000017</c:v>
                </c:pt>
                <c:pt idx="71">
                  <c:v>0.10500000000000018</c:v>
                </c:pt>
                <c:pt idx="72">
                  <c:v>0.11000000000000018</c:v>
                </c:pt>
                <c:pt idx="73">
                  <c:v>0.11500000000000019</c:v>
                </c:pt>
                <c:pt idx="74">
                  <c:v>0.12000000000000019</c:v>
                </c:pt>
                <c:pt idx="75">
                  <c:v>0.12500000000000019</c:v>
                </c:pt>
                <c:pt idx="76">
                  <c:v>0.1300000000000002</c:v>
                </c:pt>
                <c:pt idx="77">
                  <c:v>0.1350000000000002</c:v>
                </c:pt>
                <c:pt idx="78">
                  <c:v>0.14000000000000021</c:v>
                </c:pt>
                <c:pt idx="79">
                  <c:v>0.14500000000000021</c:v>
                </c:pt>
                <c:pt idx="80">
                  <c:v>0.15000000000000022</c:v>
                </c:pt>
                <c:pt idx="81">
                  <c:v>0.15500000000000022</c:v>
                </c:pt>
                <c:pt idx="82">
                  <c:v>0.16000000000000023</c:v>
                </c:pt>
                <c:pt idx="83">
                  <c:v>0.16500000000000023</c:v>
                </c:pt>
                <c:pt idx="84">
                  <c:v>0.17000000000000023</c:v>
                </c:pt>
                <c:pt idx="85">
                  <c:v>0.17500000000000024</c:v>
                </c:pt>
                <c:pt idx="86">
                  <c:v>0.18000000000000024</c:v>
                </c:pt>
                <c:pt idx="87">
                  <c:v>0.18500000000000025</c:v>
                </c:pt>
                <c:pt idx="88">
                  <c:v>0.19000000000000025</c:v>
                </c:pt>
                <c:pt idx="89">
                  <c:v>0.19500000000000026</c:v>
                </c:pt>
                <c:pt idx="90">
                  <c:v>0.20000000000000026</c:v>
                </c:pt>
                <c:pt idx="91">
                  <c:v>0.20500000000000027</c:v>
                </c:pt>
                <c:pt idx="92">
                  <c:v>0.21000000000000027</c:v>
                </c:pt>
                <c:pt idx="93">
                  <c:v>0.21500000000000027</c:v>
                </c:pt>
                <c:pt idx="94">
                  <c:v>0.22000000000000028</c:v>
                </c:pt>
                <c:pt idx="95">
                  <c:v>0.22500000000000028</c:v>
                </c:pt>
                <c:pt idx="96">
                  <c:v>0.23000000000000029</c:v>
                </c:pt>
                <c:pt idx="97">
                  <c:v>0.23500000000000029</c:v>
                </c:pt>
                <c:pt idx="98">
                  <c:v>0.2400000000000003</c:v>
                </c:pt>
                <c:pt idx="99">
                  <c:v>0.2450000000000003</c:v>
                </c:pt>
                <c:pt idx="100">
                  <c:v>0.25000000000000028</c:v>
                </c:pt>
              </c:numCache>
            </c:numRef>
          </c:xVal>
          <c:yVal>
            <c:numRef>
              <c:f>'COS-SIN'!$G$11:$G$111</c:f>
              <c:numCache>
                <c:formatCode>General</c:formatCode>
                <c:ptCount val="101"/>
                <c:pt idx="0">
                  <c:v>0</c:v>
                </c:pt>
                <c:pt idx="1">
                  <c:v>6.2790519529313429E-2</c:v>
                </c:pt>
                <c:pt idx="2">
                  <c:v>0.12533323356430437</c:v>
                </c:pt>
                <c:pt idx="3">
                  <c:v>0.18738131458572477</c:v>
                </c:pt>
                <c:pt idx="4">
                  <c:v>0.24868988716485502</c:v>
                </c:pt>
                <c:pt idx="5">
                  <c:v>0.30901699437494767</c:v>
                </c:pt>
                <c:pt idx="6">
                  <c:v>0.36812455268467825</c:v>
                </c:pt>
                <c:pt idx="7">
                  <c:v>0.42577929156507299</c:v>
                </c:pt>
                <c:pt idx="8">
                  <c:v>0.48175367410171571</c:v>
                </c:pt>
                <c:pt idx="9">
                  <c:v>0.53582679497899699</c:v>
                </c:pt>
                <c:pt idx="10">
                  <c:v>0.58778525229247358</c:v>
                </c:pt>
                <c:pt idx="11">
                  <c:v>0.63742398974869019</c:v>
                </c:pt>
                <c:pt idx="12">
                  <c:v>0.68454710592868906</c:v>
                </c:pt>
                <c:pt idx="13">
                  <c:v>0.728968627421412</c:v>
                </c:pt>
                <c:pt idx="14">
                  <c:v>0.7705132427757897</c:v>
                </c:pt>
                <c:pt idx="15">
                  <c:v>0.8090169943749479</c:v>
                </c:pt>
                <c:pt idx="16">
                  <c:v>0.84432792550201563</c:v>
                </c:pt>
                <c:pt idx="17">
                  <c:v>0.87630668004386403</c:v>
                </c:pt>
                <c:pt idx="18">
                  <c:v>0.90482705246601991</c:v>
                </c:pt>
                <c:pt idx="19">
                  <c:v>0.92977648588825179</c:v>
                </c:pt>
                <c:pt idx="20">
                  <c:v>0.95105651629515386</c:v>
                </c:pt>
                <c:pt idx="21">
                  <c:v>0.96858316112863141</c:v>
                </c:pt>
                <c:pt idx="22">
                  <c:v>0.98228725072868894</c:v>
                </c:pt>
                <c:pt idx="23">
                  <c:v>0.99211470131447799</c:v>
                </c:pt>
                <c:pt idx="24">
                  <c:v>0.99802672842827167</c:v>
                </c:pt>
                <c:pt idx="25">
                  <c:v>1</c:v>
                </c:pt>
                <c:pt idx="26">
                  <c:v>0.99802672842827145</c:v>
                </c:pt>
                <c:pt idx="27">
                  <c:v>0.99211470131447765</c:v>
                </c:pt>
                <c:pt idx="28">
                  <c:v>0.98228725072868839</c:v>
                </c:pt>
                <c:pt idx="29">
                  <c:v>0.96858316112863074</c:v>
                </c:pt>
                <c:pt idx="30">
                  <c:v>0.95105651629515309</c:v>
                </c:pt>
                <c:pt idx="31">
                  <c:v>0.92977648588825079</c:v>
                </c:pt>
                <c:pt idx="32">
                  <c:v>0.90482705246601869</c:v>
                </c:pt>
                <c:pt idx="33">
                  <c:v>0.8763066800438627</c:v>
                </c:pt>
                <c:pt idx="34">
                  <c:v>0.84432792550201419</c:v>
                </c:pt>
                <c:pt idx="35">
                  <c:v>0.80901699437494645</c:v>
                </c:pt>
                <c:pt idx="36">
                  <c:v>0.77051324277578814</c:v>
                </c:pt>
                <c:pt idx="37">
                  <c:v>0.72896862742141022</c:v>
                </c:pt>
                <c:pt idx="38">
                  <c:v>0.68454710592868728</c:v>
                </c:pt>
                <c:pt idx="39">
                  <c:v>0.63742398974868819</c:v>
                </c:pt>
                <c:pt idx="40">
                  <c:v>0.5877852522924718</c:v>
                </c:pt>
                <c:pt idx="41">
                  <c:v>0.5358267949789951</c:v>
                </c:pt>
                <c:pt idx="42">
                  <c:v>0.48175367410171366</c:v>
                </c:pt>
                <c:pt idx="43">
                  <c:v>0.42577929156507127</c:v>
                </c:pt>
                <c:pt idx="44">
                  <c:v>0.36812455268467648</c:v>
                </c:pt>
                <c:pt idx="45">
                  <c:v>0.30901699437494584</c:v>
                </c:pt>
                <c:pt idx="46">
                  <c:v>0.2486898871648531</c:v>
                </c:pt>
                <c:pt idx="47">
                  <c:v>0.18738131458572282</c:v>
                </c:pt>
                <c:pt idx="48">
                  <c:v>0.12533323356430234</c:v>
                </c:pt>
                <c:pt idx="49">
                  <c:v>6.2790519529311362E-2</c:v>
                </c:pt>
                <c:pt idx="50">
                  <c:v>2.3429608947411751E-15</c:v>
                </c:pt>
                <c:pt idx="51">
                  <c:v>6.2790519529315358E-2</c:v>
                </c:pt>
                <c:pt idx="52">
                  <c:v>0.12533323356430631</c:v>
                </c:pt>
                <c:pt idx="53">
                  <c:v>0.18738131458572674</c:v>
                </c:pt>
                <c:pt idx="54">
                  <c:v>0.24868988716485696</c:v>
                </c:pt>
                <c:pt idx="55">
                  <c:v>0.30901699437494962</c:v>
                </c:pt>
                <c:pt idx="56">
                  <c:v>0.36812455268467981</c:v>
                </c:pt>
                <c:pt idx="57">
                  <c:v>0.42577929156507449</c:v>
                </c:pt>
                <c:pt idx="58">
                  <c:v>0.48175367410171716</c:v>
                </c:pt>
                <c:pt idx="59">
                  <c:v>0.5358267949789981</c:v>
                </c:pt>
                <c:pt idx="60">
                  <c:v>0.58778525229247469</c:v>
                </c:pt>
                <c:pt idx="61">
                  <c:v>0.63742398974869119</c:v>
                </c:pt>
                <c:pt idx="62">
                  <c:v>0.68454710592868984</c:v>
                </c:pt>
                <c:pt idx="63">
                  <c:v>0.72896862742141266</c:v>
                </c:pt>
                <c:pt idx="64">
                  <c:v>0.77051324277579036</c:v>
                </c:pt>
                <c:pt idx="65">
                  <c:v>0.80901699437494856</c:v>
                </c:pt>
                <c:pt idx="66">
                  <c:v>0.84432792550201607</c:v>
                </c:pt>
                <c:pt idx="67">
                  <c:v>0.87630668004386458</c:v>
                </c:pt>
                <c:pt idx="68">
                  <c:v>0.90482705246602047</c:v>
                </c:pt>
                <c:pt idx="69">
                  <c:v>0.92977648588825224</c:v>
                </c:pt>
                <c:pt idx="70">
                  <c:v>0.95105651629515431</c:v>
                </c:pt>
                <c:pt idx="71">
                  <c:v>0.96858316112863174</c:v>
                </c:pt>
                <c:pt idx="72">
                  <c:v>0.98228725072868905</c:v>
                </c:pt>
                <c:pt idx="73">
                  <c:v>0.9921147013144781</c:v>
                </c:pt>
                <c:pt idx="74">
                  <c:v>0.99802672842827167</c:v>
                </c:pt>
                <c:pt idx="75">
                  <c:v>1</c:v>
                </c:pt>
                <c:pt idx="76">
                  <c:v>0.99802672842827145</c:v>
                </c:pt>
                <c:pt idx="77">
                  <c:v>0.99211470131447754</c:v>
                </c:pt>
                <c:pt idx="78">
                  <c:v>0.98228725072868817</c:v>
                </c:pt>
                <c:pt idx="79">
                  <c:v>0.96858316112863052</c:v>
                </c:pt>
                <c:pt idx="80">
                  <c:v>0.95105651629515275</c:v>
                </c:pt>
                <c:pt idx="81">
                  <c:v>0.92977648588825035</c:v>
                </c:pt>
                <c:pt idx="82">
                  <c:v>0.90482705246601824</c:v>
                </c:pt>
                <c:pt idx="83">
                  <c:v>0.87630668004386214</c:v>
                </c:pt>
                <c:pt idx="84">
                  <c:v>0.84432792550201341</c:v>
                </c:pt>
                <c:pt idx="85">
                  <c:v>0.80901699437494567</c:v>
                </c:pt>
                <c:pt idx="86">
                  <c:v>0.77051324277578725</c:v>
                </c:pt>
                <c:pt idx="87">
                  <c:v>0.72896862742140944</c:v>
                </c:pt>
                <c:pt idx="88">
                  <c:v>0.68454710592868639</c:v>
                </c:pt>
                <c:pt idx="89">
                  <c:v>0.63742398974868719</c:v>
                </c:pt>
                <c:pt idx="90">
                  <c:v>0.58778525229247036</c:v>
                </c:pt>
                <c:pt idx="91">
                  <c:v>0.53582679497899377</c:v>
                </c:pt>
                <c:pt idx="92">
                  <c:v>0.48175367410171227</c:v>
                </c:pt>
                <c:pt idx="93">
                  <c:v>0.42577929156506955</c:v>
                </c:pt>
                <c:pt idx="94">
                  <c:v>0.3681245526846747</c:v>
                </c:pt>
                <c:pt idx="95">
                  <c:v>0.30901699437494401</c:v>
                </c:pt>
                <c:pt idx="96">
                  <c:v>0.2486898871648513</c:v>
                </c:pt>
                <c:pt idx="97">
                  <c:v>0.18738131458572102</c:v>
                </c:pt>
                <c:pt idx="98">
                  <c:v>0.12533323356430054</c:v>
                </c:pt>
                <c:pt idx="99">
                  <c:v>6.2790519529309599E-2</c:v>
                </c:pt>
                <c:pt idx="100">
                  <c:v>3.4878684980086318E-15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3AF-41EE-BFFB-ADD5D20E0E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0919199"/>
        <c:axId val="1120904799"/>
      </c:scatterChart>
      <c:valAx>
        <c:axId val="1120919199"/>
        <c:scaling>
          <c:orientation val="minMax"/>
          <c:max val="0.25"/>
          <c:min val="-0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0904799"/>
        <c:crosses val="autoZero"/>
        <c:crossBetween val="midCat"/>
      </c:valAx>
      <c:valAx>
        <c:axId val="11209047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12091919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658956692913382E-2"/>
          <c:y val="3.4755134281200632E-2"/>
          <c:w val="0.88494791666666661"/>
          <c:h val="0.7300685167163093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'COS-SIN'!$G$10</c:f>
              <c:strCache>
                <c:ptCount val="1"/>
                <c:pt idx="0">
                  <c:v>ABS(SIN(FK*(H-ABS(Z))))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'COS-SIN'!$E$11:$E$111</c:f>
              <c:numCache>
                <c:formatCode>General</c:formatCode>
                <c:ptCount val="101"/>
                <c:pt idx="0">
                  <c:v>-0.25</c:v>
                </c:pt>
                <c:pt idx="1">
                  <c:v>-0.245</c:v>
                </c:pt>
                <c:pt idx="2">
                  <c:v>-0.24</c:v>
                </c:pt>
                <c:pt idx="3">
                  <c:v>-0.23499999999999999</c:v>
                </c:pt>
                <c:pt idx="4">
                  <c:v>-0.22999999999999998</c:v>
                </c:pt>
                <c:pt idx="5">
                  <c:v>-0.22499999999999998</c:v>
                </c:pt>
                <c:pt idx="6">
                  <c:v>-0.21999999999999997</c:v>
                </c:pt>
                <c:pt idx="7">
                  <c:v>-0.21499999999999997</c:v>
                </c:pt>
                <c:pt idx="8">
                  <c:v>-0.20999999999999996</c:v>
                </c:pt>
                <c:pt idx="9">
                  <c:v>-0.20499999999999996</c:v>
                </c:pt>
                <c:pt idx="10">
                  <c:v>-0.19999999999999996</c:v>
                </c:pt>
                <c:pt idx="11">
                  <c:v>-0.19499999999999995</c:v>
                </c:pt>
                <c:pt idx="12">
                  <c:v>-0.18999999999999995</c:v>
                </c:pt>
                <c:pt idx="13">
                  <c:v>-0.18499999999999994</c:v>
                </c:pt>
                <c:pt idx="14">
                  <c:v>-0.17999999999999994</c:v>
                </c:pt>
                <c:pt idx="15">
                  <c:v>-0.17499999999999993</c:v>
                </c:pt>
                <c:pt idx="16">
                  <c:v>-0.16999999999999993</c:v>
                </c:pt>
                <c:pt idx="17">
                  <c:v>-0.16499999999999992</c:v>
                </c:pt>
                <c:pt idx="18">
                  <c:v>-0.15999999999999992</c:v>
                </c:pt>
                <c:pt idx="19">
                  <c:v>-0.15499999999999992</c:v>
                </c:pt>
                <c:pt idx="20">
                  <c:v>-0.14999999999999991</c:v>
                </c:pt>
                <c:pt idx="21">
                  <c:v>-0.14499999999999991</c:v>
                </c:pt>
                <c:pt idx="22">
                  <c:v>-0.1399999999999999</c:v>
                </c:pt>
                <c:pt idx="23">
                  <c:v>-0.1349999999999999</c:v>
                </c:pt>
                <c:pt idx="24">
                  <c:v>-0.12999999999999989</c:v>
                </c:pt>
                <c:pt idx="25">
                  <c:v>-0.12499999999999989</c:v>
                </c:pt>
                <c:pt idx="26">
                  <c:v>-0.11999999999999988</c:v>
                </c:pt>
                <c:pt idx="27">
                  <c:v>-0.11499999999999988</c:v>
                </c:pt>
                <c:pt idx="28">
                  <c:v>-0.10999999999999988</c:v>
                </c:pt>
                <c:pt idx="29">
                  <c:v>-0.10499999999999987</c:v>
                </c:pt>
                <c:pt idx="30">
                  <c:v>-9.9999999999999867E-2</c:v>
                </c:pt>
                <c:pt idx="31">
                  <c:v>-9.4999999999999862E-2</c:v>
                </c:pt>
                <c:pt idx="32">
                  <c:v>-8.9999999999999858E-2</c:v>
                </c:pt>
                <c:pt idx="33">
                  <c:v>-8.4999999999999853E-2</c:v>
                </c:pt>
                <c:pt idx="34">
                  <c:v>-7.9999999999999849E-2</c:v>
                </c:pt>
                <c:pt idx="35">
                  <c:v>-7.4999999999999845E-2</c:v>
                </c:pt>
                <c:pt idx="36">
                  <c:v>-6.999999999999984E-2</c:v>
                </c:pt>
                <c:pt idx="37">
                  <c:v>-6.4999999999999836E-2</c:v>
                </c:pt>
                <c:pt idx="38">
                  <c:v>-5.9999999999999838E-2</c:v>
                </c:pt>
                <c:pt idx="39">
                  <c:v>-5.4999999999999841E-2</c:v>
                </c:pt>
                <c:pt idx="40">
                  <c:v>-4.9999999999999843E-2</c:v>
                </c:pt>
                <c:pt idx="41">
                  <c:v>-4.4999999999999846E-2</c:v>
                </c:pt>
                <c:pt idx="42">
                  <c:v>-3.9999999999999848E-2</c:v>
                </c:pt>
                <c:pt idx="43">
                  <c:v>-3.4999999999999851E-2</c:v>
                </c:pt>
                <c:pt idx="44">
                  <c:v>-2.999999999999985E-2</c:v>
                </c:pt>
                <c:pt idx="45">
                  <c:v>-2.4999999999999849E-2</c:v>
                </c:pt>
                <c:pt idx="46">
                  <c:v>-1.9999999999999848E-2</c:v>
                </c:pt>
                <c:pt idx="47">
                  <c:v>-1.4999999999999847E-2</c:v>
                </c:pt>
                <c:pt idx="48">
                  <c:v>-9.9999999999998458E-3</c:v>
                </c:pt>
                <c:pt idx="49">
                  <c:v>-4.9999999999998457E-3</c:v>
                </c:pt>
                <c:pt idx="50">
                  <c:v>1.5439038936193583E-16</c:v>
                </c:pt>
                <c:pt idx="51">
                  <c:v>5.0000000000001545E-3</c:v>
                </c:pt>
                <c:pt idx="52">
                  <c:v>1.0000000000000155E-2</c:v>
                </c:pt>
                <c:pt idx="53">
                  <c:v>1.5000000000000156E-2</c:v>
                </c:pt>
                <c:pt idx="54">
                  <c:v>2.0000000000000157E-2</c:v>
                </c:pt>
                <c:pt idx="55">
                  <c:v>2.5000000000000158E-2</c:v>
                </c:pt>
                <c:pt idx="56">
                  <c:v>3.0000000000000158E-2</c:v>
                </c:pt>
                <c:pt idx="57">
                  <c:v>3.5000000000000156E-2</c:v>
                </c:pt>
                <c:pt idx="58">
                  <c:v>4.0000000000000153E-2</c:v>
                </c:pt>
                <c:pt idx="59">
                  <c:v>4.5000000000000151E-2</c:v>
                </c:pt>
                <c:pt idx="60">
                  <c:v>5.0000000000000148E-2</c:v>
                </c:pt>
                <c:pt idx="61">
                  <c:v>5.5000000000000146E-2</c:v>
                </c:pt>
                <c:pt idx="62">
                  <c:v>6.0000000000000143E-2</c:v>
                </c:pt>
                <c:pt idx="63">
                  <c:v>6.5000000000000141E-2</c:v>
                </c:pt>
                <c:pt idx="64">
                  <c:v>7.0000000000000145E-2</c:v>
                </c:pt>
                <c:pt idx="65">
                  <c:v>7.500000000000015E-2</c:v>
                </c:pt>
                <c:pt idx="66">
                  <c:v>8.0000000000000154E-2</c:v>
                </c:pt>
                <c:pt idx="67">
                  <c:v>8.5000000000000159E-2</c:v>
                </c:pt>
                <c:pt idx="68">
                  <c:v>9.0000000000000163E-2</c:v>
                </c:pt>
                <c:pt idx="69">
                  <c:v>9.5000000000000168E-2</c:v>
                </c:pt>
                <c:pt idx="70">
                  <c:v>0.10000000000000017</c:v>
                </c:pt>
                <c:pt idx="71">
                  <c:v>0.10500000000000018</c:v>
                </c:pt>
                <c:pt idx="72">
                  <c:v>0.11000000000000018</c:v>
                </c:pt>
                <c:pt idx="73">
                  <c:v>0.11500000000000019</c:v>
                </c:pt>
                <c:pt idx="74">
                  <c:v>0.12000000000000019</c:v>
                </c:pt>
                <c:pt idx="75">
                  <c:v>0.12500000000000019</c:v>
                </c:pt>
                <c:pt idx="76">
                  <c:v>0.1300000000000002</c:v>
                </c:pt>
                <c:pt idx="77">
                  <c:v>0.1350000000000002</c:v>
                </c:pt>
                <c:pt idx="78">
                  <c:v>0.14000000000000021</c:v>
                </c:pt>
                <c:pt idx="79">
                  <c:v>0.14500000000000021</c:v>
                </c:pt>
                <c:pt idx="80">
                  <c:v>0.15000000000000022</c:v>
                </c:pt>
                <c:pt idx="81">
                  <c:v>0.15500000000000022</c:v>
                </c:pt>
                <c:pt idx="82">
                  <c:v>0.16000000000000023</c:v>
                </c:pt>
                <c:pt idx="83">
                  <c:v>0.16500000000000023</c:v>
                </c:pt>
                <c:pt idx="84">
                  <c:v>0.17000000000000023</c:v>
                </c:pt>
                <c:pt idx="85">
                  <c:v>0.17500000000000024</c:v>
                </c:pt>
                <c:pt idx="86">
                  <c:v>0.18000000000000024</c:v>
                </c:pt>
                <c:pt idx="87">
                  <c:v>0.18500000000000025</c:v>
                </c:pt>
                <c:pt idx="88">
                  <c:v>0.19000000000000025</c:v>
                </c:pt>
                <c:pt idx="89">
                  <c:v>0.19500000000000026</c:v>
                </c:pt>
                <c:pt idx="90">
                  <c:v>0.20000000000000026</c:v>
                </c:pt>
                <c:pt idx="91">
                  <c:v>0.20500000000000027</c:v>
                </c:pt>
                <c:pt idx="92">
                  <c:v>0.21000000000000027</c:v>
                </c:pt>
                <c:pt idx="93">
                  <c:v>0.21500000000000027</c:v>
                </c:pt>
                <c:pt idx="94">
                  <c:v>0.22000000000000028</c:v>
                </c:pt>
                <c:pt idx="95">
                  <c:v>0.22500000000000028</c:v>
                </c:pt>
                <c:pt idx="96">
                  <c:v>0.23000000000000029</c:v>
                </c:pt>
                <c:pt idx="97">
                  <c:v>0.23500000000000029</c:v>
                </c:pt>
                <c:pt idx="98">
                  <c:v>0.2400000000000003</c:v>
                </c:pt>
                <c:pt idx="99">
                  <c:v>0.2450000000000003</c:v>
                </c:pt>
                <c:pt idx="100">
                  <c:v>0.25000000000000028</c:v>
                </c:pt>
              </c:numCache>
            </c:numRef>
          </c:xVal>
          <c:yVal>
            <c:numRef>
              <c:f>'COS-SIN'!$G$11:$G$111</c:f>
              <c:numCache>
                <c:formatCode>General</c:formatCode>
                <c:ptCount val="101"/>
                <c:pt idx="0">
                  <c:v>0</c:v>
                </c:pt>
                <c:pt idx="1">
                  <c:v>6.2790519529313429E-2</c:v>
                </c:pt>
                <c:pt idx="2">
                  <c:v>0.12533323356430437</c:v>
                </c:pt>
                <c:pt idx="3">
                  <c:v>0.18738131458572477</c:v>
                </c:pt>
                <c:pt idx="4">
                  <c:v>0.24868988716485502</c:v>
                </c:pt>
                <c:pt idx="5">
                  <c:v>0.30901699437494767</c:v>
                </c:pt>
                <c:pt idx="6">
                  <c:v>0.36812455268467825</c:v>
                </c:pt>
                <c:pt idx="7">
                  <c:v>0.42577929156507299</c:v>
                </c:pt>
                <c:pt idx="8">
                  <c:v>0.48175367410171571</c:v>
                </c:pt>
                <c:pt idx="9">
                  <c:v>0.53582679497899699</c:v>
                </c:pt>
                <c:pt idx="10">
                  <c:v>0.58778525229247358</c:v>
                </c:pt>
                <c:pt idx="11">
                  <c:v>0.63742398974869019</c:v>
                </c:pt>
                <c:pt idx="12">
                  <c:v>0.68454710592868906</c:v>
                </c:pt>
                <c:pt idx="13">
                  <c:v>0.728968627421412</c:v>
                </c:pt>
                <c:pt idx="14">
                  <c:v>0.7705132427757897</c:v>
                </c:pt>
                <c:pt idx="15">
                  <c:v>0.8090169943749479</c:v>
                </c:pt>
                <c:pt idx="16">
                  <c:v>0.84432792550201563</c:v>
                </c:pt>
                <c:pt idx="17">
                  <c:v>0.87630668004386403</c:v>
                </c:pt>
                <c:pt idx="18">
                  <c:v>0.90482705246601991</c:v>
                </c:pt>
                <c:pt idx="19">
                  <c:v>0.92977648588825179</c:v>
                </c:pt>
                <c:pt idx="20">
                  <c:v>0.95105651629515386</c:v>
                </c:pt>
                <c:pt idx="21">
                  <c:v>0.96858316112863141</c:v>
                </c:pt>
                <c:pt idx="22">
                  <c:v>0.98228725072868894</c:v>
                </c:pt>
                <c:pt idx="23">
                  <c:v>0.99211470131447799</c:v>
                </c:pt>
                <c:pt idx="24">
                  <c:v>0.99802672842827167</c:v>
                </c:pt>
                <c:pt idx="25">
                  <c:v>1</c:v>
                </c:pt>
                <c:pt idx="26">
                  <c:v>0.99802672842827145</c:v>
                </c:pt>
                <c:pt idx="27">
                  <c:v>0.99211470131447765</c:v>
                </c:pt>
                <c:pt idx="28">
                  <c:v>0.98228725072868839</c:v>
                </c:pt>
                <c:pt idx="29">
                  <c:v>0.96858316112863074</c:v>
                </c:pt>
                <c:pt idx="30">
                  <c:v>0.95105651629515309</c:v>
                </c:pt>
                <c:pt idx="31">
                  <c:v>0.92977648588825079</c:v>
                </c:pt>
                <c:pt idx="32">
                  <c:v>0.90482705246601869</c:v>
                </c:pt>
                <c:pt idx="33">
                  <c:v>0.8763066800438627</c:v>
                </c:pt>
                <c:pt idx="34">
                  <c:v>0.84432792550201419</c:v>
                </c:pt>
                <c:pt idx="35">
                  <c:v>0.80901699437494645</c:v>
                </c:pt>
                <c:pt idx="36">
                  <c:v>0.77051324277578814</c:v>
                </c:pt>
                <c:pt idx="37">
                  <c:v>0.72896862742141022</c:v>
                </c:pt>
                <c:pt idx="38">
                  <c:v>0.68454710592868728</c:v>
                </c:pt>
                <c:pt idx="39">
                  <c:v>0.63742398974868819</c:v>
                </c:pt>
                <c:pt idx="40">
                  <c:v>0.5877852522924718</c:v>
                </c:pt>
                <c:pt idx="41">
                  <c:v>0.5358267949789951</c:v>
                </c:pt>
                <c:pt idx="42">
                  <c:v>0.48175367410171366</c:v>
                </c:pt>
                <c:pt idx="43">
                  <c:v>0.42577929156507127</c:v>
                </c:pt>
                <c:pt idx="44">
                  <c:v>0.36812455268467648</c:v>
                </c:pt>
                <c:pt idx="45">
                  <c:v>0.30901699437494584</c:v>
                </c:pt>
                <c:pt idx="46">
                  <c:v>0.2486898871648531</c:v>
                </c:pt>
                <c:pt idx="47">
                  <c:v>0.18738131458572282</c:v>
                </c:pt>
                <c:pt idx="48">
                  <c:v>0.12533323356430234</c:v>
                </c:pt>
                <c:pt idx="49">
                  <c:v>6.2790519529311362E-2</c:v>
                </c:pt>
                <c:pt idx="50">
                  <c:v>2.3429608947411751E-15</c:v>
                </c:pt>
                <c:pt idx="51">
                  <c:v>6.2790519529315358E-2</c:v>
                </c:pt>
                <c:pt idx="52">
                  <c:v>0.12533323356430631</c:v>
                </c:pt>
                <c:pt idx="53">
                  <c:v>0.18738131458572674</c:v>
                </c:pt>
                <c:pt idx="54">
                  <c:v>0.24868988716485696</c:v>
                </c:pt>
                <c:pt idx="55">
                  <c:v>0.30901699437494962</c:v>
                </c:pt>
                <c:pt idx="56">
                  <c:v>0.36812455268467981</c:v>
                </c:pt>
                <c:pt idx="57">
                  <c:v>0.42577929156507449</c:v>
                </c:pt>
                <c:pt idx="58">
                  <c:v>0.48175367410171716</c:v>
                </c:pt>
                <c:pt idx="59">
                  <c:v>0.5358267949789981</c:v>
                </c:pt>
                <c:pt idx="60">
                  <c:v>0.58778525229247469</c:v>
                </c:pt>
                <c:pt idx="61">
                  <c:v>0.63742398974869119</c:v>
                </c:pt>
                <c:pt idx="62">
                  <c:v>0.68454710592868984</c:v>
                </c:pt>
                <c:pt idx="63">
                  <c:v>0.72896862742141266</c:v>
                </c:pt>
                <c:pt idx="64">
                  <c:v>0.77051324277579036</c:v>
                </c:pt>
                <c:pt idx="65">
                  <c:v>0.80901699437494856</c:v>
                </c:pt>
                <c:pt idx="66">
                  <c:v>0.84432792550201607</c:v>
                </c:pt>
                <c:pt idx="67">
                  <c:v>0.87630668004386458</c:v>
                </c:pt>
                <c:pt idx="68">
                  <c:v>0.90482705246602047</c:v>
                </c:pt>
                <c:pt idx="69">
                  <c:v>0.92977648588825224</c:v>
                </c:pt>
                <c:pt idx="70">
                  <c:v>0.95105651629515431</c:v>
                </c:pt>
                <c:pt idx="71">
                  <c:v>0.96858316112863174</c:v>
                </c:pt>
                <c:pt idx="72">
                  <c:v>0.98228725072868905</c:v>
                </c:pt>
                <c:pt idx="73">
                  <c:v>0.9921147013144781</c:v>
                </c:pt>
                <c:pt idx="74">
                  <c:v>0.99802672842827167</c:v>
                </c:pt>
                <c:pt idx="75">
                  <c:v>1</c:v>
                </c:pt>
                <c:pt idx="76">
                  <c:v>0.99802672842827145</c:v>
                </c:pt>
                <c:pt idx="77">
                  <c:v>0.99211470131447754</c:v>
                </c:pt>
                <c:pt idx="78">
                  <c:v>0.98228725072868817</c:v>
                </c:pt>
                <c:pt idx="79">
                  <c:v>0.96858316112863052</c:v>
                </c:pt>
                <c:pt idx="80">
                  <c:v>0.95105651629515275</c:v>
                </c:pt>
                <c:pt idx="81">
                  <c:v>0.92977648588825035</c:v>
                </c:pt>
                <c:pt idx="82">
                  <c:v>0.90482705246601824</c:v>
                </c:pt>
                <c:pt idx="83">
                  <c:v>0.87630668004386214</c:v>
                </c:pt>
                <c:pt idx="84">
                  <c:v>0.84432792550201341</c:v>
                </c:pt>
                <c:pt idx="85">
                  <c:v>0.80901699437494567</c:v>
                </c:pt>
                <c:pt idx="86">
                  <c:v>0.77051324277578725</c:v>
                </c:pt>
                <c:pt idx="87">
                  <c:v>0.72896862742140944</c:v>
                </c:pt>
                <c:pt idx="88">
                  <c:v>0.68454710592868639</c:v>
                </c:pt>
                <c:pt idx="89">
                  <c:v>0.63742398974868719</c:v>
                </c:pt>
                <c:pt idx="90">
                  <c:v>0.58778525229247036</c:v>
                </c:pt>
                <c:pt idx="91">
                  <c:v>0.53582679497899377</c:v>
                </c:pt>
                <c:pt idx="92">
                  <c:v>0.48175367410171227</c:v>
                </c:pt>
                <c:pt idx="93">
                  <c:v>0.42577929156506955</c:v>
                </c:pt>
                <c:pt idx="94">
                  <c:v>0.3681245526846747</c:v>
                </c:pt>
                <c:pt idx="95">
                  <c:v>0.30901699437494401</c:v>
                </c:pt>
                <c:pt idx="96">
                  <c:v>0.2486898871648513</c:v>
                </c:pt>
                <c:pt idx="97">
                  <c:v>0.18738131458572102</c:v>
                </c:pt>
                <c:pt idx="98">
                  <c:v>0.12533323356430054</c:v>
                </c:pt>
                <c:pt idx="99">
                  <c:v>6.2790519529309599E-2</c:v>
                </c:pt>
                <c:pt idx="100">
                  <c:v>3.4878684980086318E-15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86-4BE9-8DE6-ACBB06394E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9852288"/>
        <c:axId val="509849408"/>
      </c:scatterChart>
      <c:valAx>
        <c:axId val="509852288"/>
        <c:scaling>
          <c:orientation val="minMax"/>
          <c:max val="0.25"/>
          <c:min val="-0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Normalized Coordinate z</a:t>
                </a:r>
                <a:endParaRPr lang="ja-JP" alt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849408"/>
        <c:crosses val="autoZero"/>
        <c:crossBetween val="midCat"/>
        <c:minorUnit val="5.000000000000001E-2"/>
      </c:valAx>
      <c:valAx>
        <c:axId val="509849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/>
                  <a:t>Normalized Current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2.6041666666666668E-2"/>
              <c:y val="0.184658153685845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098522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4098876312335953"/>
          <c:y val="7.2077222574666353E-2"/>
          <c:w val="0.35744873687664042"/>
          <c:h val="8.4270252735262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536111111111111E-2"/>
          <c:y val="5.0925925925925923E-2"/>
          <c:w val="0.85642979002624675"/>
          <c:h val="0.7225543161271508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'COS-SIN'!$F$10</c:f>
              <c:strCache>
                <c:ptCount val="1"/>
                <c:pt idx="0">
                  <c:v>ABS(COS(FK*ABS(Z)))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'COS-SIN'!$E$11:$E$111</c:f>
              <c:numCache>
                <c:formatCode>General</c:formatCode>
                <c:ptCount val="101"/>
                <c:pt idx="0">
                  <c:v>-0.25</c:v>
                </c:pt>
                <c:pt idx="1">
                  <c:v>-0.245</c:v>
                </c:pt>
                <c:pt idx="2">
                  <c:v>-0.24</c:v>
                </c:pt>
                <c:pt idx="3">
                  <c:v>-0.23499999999999999</c:v>
                </c:pt>
                <c:pt idx="4">
                  <c:v>-0.22999999999999998</c:v>
                </c:pt>
                <c:pt idx="5">
                  <c:v>-0.22499999999999998</c:v>
                </c:pt>
                <c:pt idx="6">
                  <c:v>-0.21999999999999997</c:v>
                </c:pt>
                <c:pt idx="7">
                  <c:v>-0.21499999999999997</c:v>
                </c:pt>
                <c:pt idx="8">
                  <c:v>-0.20999999999999996</c:v>
                </c:pt>
                <c:pt idx="9">
                  <c:v>-0.20499999999999996</c:v>
                </c:pt>
                <c:pt idx="10">
                  <c:v>-0.19999999999999996</c:v>
                </c:pt>
                <c:pt idx="11">
                  <c:v>-0.19499999999999995</c:v>
                </c:pt>
                <c:pt idx="12">
                  <c:v>-0.18999999999999995</c:v>
                </c:pt>
                <c:pt idx="13">
                  <c:v>-0.18499999999999994</c:v>
                </c:pt>
                <c:pt idx="14">
                  <c:v>-0.17999999999999994</c:v>
                </c:pt>
                <c:pt idx="15">
                  <c:v>-0.17499999999999993</c:v>
                </c:pt>
                <c:pt idx="16">
                  <c:v>-0.16999999999999993</c:v>
                </c:pt>
                <c:pt idx="17">
                  <c:v>-0.16499999999999992</c:v>
                </c:pt>
                <c:pt idx="18">
                  <c:v>-0.15999999999999992</c:v>
                </c:pt>
                <c:pt idx="19">
                  <c:v>-0.15499999999999992</c:v>
                </c:pt>
                <c:pt idx="20">
                  <c:v>-0.14999999999999991</c:v>
                </c:pt>
                <c:pt idx="21">
                  <c:v>-0.14499999999999991</c:v>
                </c:pt>
                <c:pt idx="22">
                  <c:v>-0.1399999999999999</c:v>
                </c:pt>
                <c:pt idx="23">
                  <c:v>-0.1349999999999999</c:v>
                </c:pt>
                <c:pt idx="24">
                  <c:v>-0.12999999999999989</c:v>
                </c:pt>
                <c:pt idx="25">
                  <c:v>-0.12499999999999989</c:v>
                </c:pt>
                <c:pt idx="26">
                  <c:v>-0.11999999999999988</c:v>
                </c:pt>
                <c:pt idx="27">
                  <c:v>-0.11499999999999988</c:v>
                </c:pt>
                <c:pt idx="28">
                  <c:v>-0.10999999999999988</c:v>
                </c:pt>
                <c:pt idx="29">
                  <c:v>-0.10499999999999987</c:v>
                </c:pt>
                <c:pt idx="30">
                  <c:v>-9.9999999999999867E-2</c:v>
                </c:pt>
                <c:pt idx="31">
                  <c:v>-9.4999999999999862E-2</c:v>
                </c:pt>
                <c:pt idx="32">
                  <c:v>-8.9999999999999858E-2</c:v>
                </c:pt>
                <c:pt idx="33">
                  <c:v>-8.4999999999999853E-2</c:v>
                </c:pt>
                <c:pt idx="34">
                  <c:v>-7.9999999999999849E-2</c:v>
                </c:pt>
                <c:pt idx="35">
                  <c:v>-7.4999999999999845E-2</c:v>
                </c:pt>
                <c:pt idx="36">
                  <c:v>-6.999999999999984E-2</c:v>
                </c:pt>
                <c:pt idx="37">
                  <c:v>-6.4999999999999836E-2</c:v>
                </c:pt>
                <c:pt idx="38">
                  <c:v>-5.9999999999999838E-2</c:v>
                </c:pt>
                <c:pt idx="39">
                  <c:v>-5.4999999999999841E-2</c:v>
                </c:pt>
                <c:pt idx="40">
                  <c:v>-4.9999999999999843E-2</c:v>
                </c:pt>
                <c:pt idx="41">
                  <c:v>-4.4999999999999846E-2</c:v>
                </c:pt>
                <c:pt idx="42">
                  <c:v>-3.9999999999999848E-2</c:v>
                </c:pt>
                <c:pt idx="43">
                  <c:v>-3.4999999999999851E-2</c:v>
                </c:pt>
                <c:pt idx="44">
                  <c:v>-2.999999999999985E-2</c:v>
                </c:pt>
                <c:pt idx="45">
                  <c:v>-2.4999999999999849E-2</c:v>
                </c:pt>
                <c:pt idx="46">
                  <c:v>-1.9999999999999848E-2</c:v>
                </c:pt>
                <c:pt idx="47">
                  <c:v>-1.4999999999999847E-2</c:v>
                </c:pt>
                <c:pt idx="48">
                  <c:v>-9.9999999999998458E-3</c:v>
                </c:pt>
                <c:pt idx="49">
                  <c:v>-4.9999999999998457E-3</c:v>
                </c:pt>
                <c:pt idx="50">
                  <c:v>1.5439038936193583E-16</c:v>
                </c:pt>
                <c:pt idx="51">
                  <c:v>5.0000000000001545E-3</c:v>
                </c:pt>
                <c:pt idx="52">
                  <c:v>1.0000000000000155E-2</c:v>
                </c:pt>
                <c:pt idx="53">
                  <c:v>1.5000000000000156E-2</c:v>
                </c:pt>
                <c:pt idx="54">
                  <c:v>2.0000000000000157E-2</c:v>
                </c:pt>
                <c:pt idx="55">
                  <c:v>2.5000000000000158E-2</c:v>
                </c:pt>
                <c:pt idx="56">
                  <c:v>3.0000000000000158E-2</c:v>
                </c:pt>
                <c:pt idx="57">
                  <c:v>3.5000000000000156E-2</c:v>
                </c:pt>
                <c:pt idx="58">
                  <c:v>4.0000000000000153E-2</c:v>
                </c:pt>
                <c:pt idx="59">
                  <c:v>4.5000000000000151E-2</c:v>
                </c:pt>
                <c:pt idx="60">
                  <c:v>5.0000000000000148E-2</c:v>
                </c:pt>
                <c:pt idx="61">
                  <c:v>5.5000000000000146E-2</c:v>
                </c:pt>
                <c:pt idx="62">
                  <c:v>6.0000000000000143E-2</c:v>
                </c:pt>
                <c:pt idx="63">
                  <c:v>6.5000000000000141E-2</c:v>
                </c:pt>
                <c:pt idx="64">
                  <c:v>7.0000000000000145E-2</c:v>
                </c:pt>
                <c:pt idx="65">
                  <c:v>7.500000000000015E-2</c:v>
                </c:pt>
                <c:pt idx="66">
                  <c:v>8.0000000000000154E-2</c:v>
                </c:pt>
                <c:pt idx="67">
                  <c:v>8.5000000000000159E-2</c:v>
                </c:pt>
                <c:pt idx="68">
                  <c:v>9.0000000000000163E-2</c:v>
                </c:pt>
                <c:pt idx="69">
                  <c:v>9.5000000000000168E-2</c:v>
                </c:pt>
                <c:pt idx="70">
                  <c:v>0.10000000000000017</c:v>
                </c:pt>
                <c:pt idx="71">
                  <c:v>0.10500000000000018</c:v>
                </c:pt>
                <c:pt idx="72">
                  <c:v>0.11000000000000018</c:v>
                </c:pt>
                <c:pt idx="73">
                  <c:v>0.11500000000000019</c:v>
                </c:pt>
                <c:pt idx="74">
                  <c:v>0.12000000000000019</c:v>
                </c:pt>
                <c:pt idx="75">
                  <c:v>0.12500000000000019</c:v>
                </c:pt>
                <c:pt idx="76">
                  <c:v>0.1300000000000002</c:v>
                </c:pt>
                <c:pt idx="77">
                  <c:v>0.1350000000000002</c:v>
                </c:pt>
                <c:pt idx="78">
                  <c:v>0.14000000000000021</c:v>
                </c:pt>
                <c:pt idx="79">
                  <c:v>0.14500000000000021</c:v>
                </c:pt>
                <c:pt idx="80">
                  <c:v>0.15000000000000022</c:v>
                </c:pt>
                <c:pt idx="81">
                  <c:v>0.15500000000000022</c:v>
                </c:pt>
                <c:pt idx="82">
                  <c:v>0.16000000000000023</c:v>
                </c:pt>
                <c:pt idx="83">
                  <c:v>0.16500000000000023</c:v>
                </c:pt>
                <c:pt idx="84">
                  <c:v>0.17000000000000023</c:v>
                </c:pt>
                <c:pt idx="85">
                  <c:v>0.17500000000000024</c:v>
                </c:pt>
                <c:pt idx="86">
                  <c:v>0.18000000000000024</c:v>
                </c:pt>
                <c:pt idx="87">
                  <c:v>0.18500000000000025</c:v>
                </c:pt>
                <c:pt idx="88">
                  <c:v>0.19000000000000025</c:v>
                </c:pt>
                <c:pt idx="89">
                  <c:v>0.19500000000000026</c:v>
                </c:pt>
                <c:pt idx="90">
                  <c:v>0.20000000000000026</c:v>
                </c:pt>
                <c:pt idx="91">
                  <c:v>0.20500000000000027</c:v>
                </c:pt>
                <c:pt idx="92">
                  <c:v>0.21000000000000027</c:v>
                </c:pt>
                <c:pt idx="93">
                  <c:v>0.21500000000000027</c:v>
                </c:pt>
                <c:pt idx="94">
                  <c:v>0.22000000000000028</c:v>
                </c:pt>
                <c:pt idx="95">
                  <c:v>0.22500000000000028</c:v>
                </c:pt>
                <c:pt idx="96">
                  <c:v>0.23000000000000029</c:v>
                </c:pt>
                <c:pt idx="97">
                  <c:v>0.23500000000000029</c:v>
                </c:pt>
                <c:pt idx="98">
                  <c:v>0.2400000000000003</c:v>
                </c:pt>
                <c:pt idx="99">
                  <c:v>0.2450000000000003</c:v>
                </c:pt>
                <c:pt idx="100">
                  <c:v>0.25000000000000028</c:v>
                </c:pt>
              </c:numCache>
            </c:numRef>
          </c:xVal>
          <c:yVal>
            <c:numRef>
              <c:f>'COS-SIN'!$F$11:$F$111</c:f>
              <c:numCache>
                <c:formatCode>General</c:formatCode>
                <c:ptCount val="101"/>
                <c:pt idx="0">
                  <c:v>1</c:v>
                </c:pt>
                <c:pt idx="1">
                  <c:v>0.99802672842827156</c:v>
                </c:pt>
                <c:pt idx="2">
                  <c:v>0.99211470131447776</c:v>
                </c:pt>
                <c:pt idx="3">
                  <c:v>0.98228725072868861</c:v>
                </c:pt>
                <c:pt idx="4">
                  <c:v>0.96858316112863097</c:v>
                </c:pt>
                <c:pt idx="5">
                  <c:v>0.95105651629515342</c:v>
                </c:pt>
                <c:pt idx="6">
                  <c:v>0.92977648588825113</c:v>
                </c:pt>
                <c:pt idx="7">
                  <c:v>0.90482705246601935</c:v>
                </c:pt>
                <c:pt idx="8">
                  <c:v>0.87630668004386336</c:v>
                </c:pt>
                <c:pt idx="9">
                  <c:v>0.84432792550201485</c:v>
                </c:pt>
                <c:pt idx="10">
                  <c:v>0.80901699437494712</c:v>
                </c:pt>
                <c:pt idx="11">
                  <c:v>0.77051324277578881</c:v>
                </c:pt>
                <c:pt idx="12">
                  <c:v>0.728968627421411</c:v>
                </c:pt>
                <c:pt idx="13">
                  <c:v>0.68454710592868806</c:v>
                </c:pt>
                <c:pt idx="14">
                  <c:v>0.63742398974868908</c:v>
                </c:pt>
                <c:pt idx="15">
                  <c:v>0.58778525229247236</c:v>
                </c:pt>
                <c:pt idx="16">
                  <c:v>0.53582679497899577</c:v>
                </c:pt>
                <c:pt idx="17">
                  <c:v>0.48175367410171427</c:v>
                </c:pt>
                <c:pt idx="18">
                  <c:v>0.42577929156507155</c:v>
                </c:pt>
                <c:pt idx="19">
                  <c:v>0.36812455268467692</c:v>
                </c:pt>
                <c:pt idx="20">
                  <c:v>0.30901699437494629</c:v>
                </c:pt>
                <c:pt idx="21">
                  <c:v>0.24868988716485355</c:v>
                </c:pt>
                <c:pt idx="22">
                  <c:v>0.1873813145857233</c:v>
                </c:pt>
                <c:pt idx="23">
                  <c:v>0.12533323356430282</c:v>
                </c:pt>
                <c:pt idx="24">
                  <c:v>6.2790519529312069E-2</c:v>
                </c:pt>
                <c:pt idx="25">
                  <c:v>1.3935250522956188E-15</c:v>
                </c:pt>
                <c:pt idx="26">
                  <c:v>6.2790519529314859E-2</c:v>
                </c:pt>
                <c:pt idx="27">
                  <c:v>0.12533323356430581</c:v>
                </c:pt>
                <c:pt idx="28">
                  <c:v>0.18738131458572627</c:v>
                </c:pt>
                <c:pt idx="29">
                  <c:v>0.24868988716485646</c:v>
                </c:pt>
                <c:pt idx="30">
                  <c:v>0.30901699437494917</c:v>
                </c:pt>
                <c:pt idx="31">
                  <c:v>0.36812455268467953</c:v>
                </c:pt>
                <c:pt idx="32">
                  <c:v>0.42577929156507427</c:v>
                </c:pt>
                <c:pt idx="33">
                  <c:v>0.48175367410171693</c:v>
                </c:pt>
                <c:pt idx="34">
                  <c:v>0.53582679497899821</c:v>
                </c:pt>
                <c:pt idx="35">
                  <c:v>0.5877852522924748</c:v>
                </c:pt>
                <c:pt idx="36">
                  <c:v>0.6374239897486913</c:v>
                </c:pt>
                <c:pt idx="37">
                  <c:v>0.68454710592869017</c:v>
                </c:pt>
                <c:pt idx="38">
                  <c:v>0.728968627421413</c:v>
                </c:pt>
                <c:pt idx="39">
                  <c:v>0.77051324277579059</c:v>
                </c:pt>
                <c:pt idx="40">
                  <c:v>0.80901699437494856</c:v>
                </c:pt>
                <c:pt idx="41">
                  <c:v>0.84432792550201619</c:v>
                </c:pt>
                <c:pt idx="42">
                  <c:v>0.87630668004386458</c:v>
                </c:pt>
                <c:pt idx="43">
                  <c:v>0.90482705246602035</c:v>
                </c:pt>
                <c:pt idx="44">
                  <c:v>0.92977648588825212</c:v>
                </c:pt>
                <c:pt idx="45">
                  <c:v>0.9510565162951542</c:v>
                </c:pt>
                <c:pt idx="46">
                  <c:v>0.96858316112863163</c:v>
                </c:pt>
                <c:pt idx="47">
                  <c:v>0.98228725072868905</c:v>
                </c:pt>
                <c:pt idx="48">
                  <c:v>0.9921147013144781</c:v>
                </c:pt>
                <c:pt idx="49">
                  <c:v>0.99802672842827167</c:v>
                </c:pt>
                <c:pt idx="50">
                  <c:v>1</c:v>
                </c:pt>
                <c:pt idx="51">
                  <c:v>0.99802672842827145</c:v>
                </c:pt>
                <c:pt idx="52">
                  <c:v>0.99211470131447754</c:v>
                </c:pt>
                <c:pt idx="53">
                  <c:v>0.98228725072868828</c:v>
                </c:pt>
                <c:pt idx="54">
                  <c:v>0.96858316112863063</c:v>
                </c:pt>
                <c:pt idx="55">
                  <c:v>0.95105651629515298</c:v>
                </c:pt>
                <c:pt idx="56">
                  <c:v>0.92977648588825068</c:v>
                </c:pt>
                <c:pt idx="57">
                  <c:v>0.90482705246601869</c:v>
                </c:pt>
                <c:pt idx="58">
                  <c:v>0.8763066800438627</c:v>
                </c:pt>
                <c:pt idx="59">
                  <c:v>0.84432792550201408</c:v>
                </c:pt>
                <c:pt idx="60">
                  <c:v>0.80901699437494634</c:v>
                </c:pt>
                <c:pt idx="61">
                  <c:v>0.77051324277578803</c:v>
                </c:pt>
                <c:pt idx="62">
                  <c:v>0.72896862742141033</c:v>
                </c:pt>
                <c:pt idx="63">
                  <c:v>0.68454710592868739</c:v>
                </c:pt>
                <c:pt idx="64">
                  <c:v>0.6374239897486883</c:v>
                </c:pt>
                <c:pt idx="65">
                  <c:v>0.58778525229247158</c:v>
                </c:pt>
                <c:pt idx="66">
                  <c:v>0.5358267949789951</c:v>
                </c:pt>
                <c:pt idx="67">
                  <c:v>0.4817536741017136</c:v>
                </c:pt>
                <c:pt idx="68">
                  <c:v>0.42577929156507083</c:v>
                </c:pt>
                <c:pt idx="69">
                  <c:v>0.36812455268467603</c:v>
                </c:pt>
                <c:pt idx="70">
                  <c:v>0.30901699437494534</c:v>
                </c:pt>
                <c:pt idx="71">
                  <c:v>0.2486898871648526</c:v>
                </c:pt>
                <c:pt idx="72">
                  <c:v>0.18738131458572255</c:v>
                </c:pt>
                <c:pt idx="73">
                  <c:v>0.12533323356430207</c:v>
                </c:pt>
                <c:pt idx="74">
                  <c:v>6.2790519529311084E-2</c:v>
                </c:pt>
                <c:pt idx="75">
                  <c:v>2.3812332314299134E-15</c:v>
                </c:pt>
                <c:pt idx="76">
                  <c:v>6.2790519529315844E-2</c:v>
                </c:pt>
                <c:pt idx="77">
                  <c:v>0.12533323356430678</c:v>
                </c:pt>
                <c:pt idx="78">
                  <c:v>0.18738131458572724</c:v>
                </c:pt>
                <c:pt idx="79">
                  <c:v>0.24868988716485721</c:v>
                </c:pt>
                <c:pt idx="80">
                  <c:v>0.30901699437494989</c:v>
                </c:pt>
                <c:pt idx="81">
                  <c:v>0.36812455268468047</c:v>
                </c:pt>
                <c:pt idx="82">
                  <c:v>0.42577929156507516</c:v>
                </c:pt>
                <c:pt idx="83">
                  <c:v>0.48175367410171777</c:v>
                </c:pt>
                <c:pt idx="84">
                  <c:v>0.5358267949789991</c:v>
                </c:pt>
                <c:pt idx="85">
                  <c:v>0.58778525229247558</c:v>
                </c:pt>
                <c:pt idx="86">
                  <c:v>0.63742398974869208</c:v>
                </c:pt>
                <c:pt idx="87">
                  <c:v>0.68454710592869106</c:v>
                </c:pt>
                <c:pt idx="88">
                  <c:v>0.72896862742141377</c:v>
                </c:pt>
                <c:pt idx="89">
                  <c:v>0.77051324277579114</c:v>
                </c:pt>
                <c:pt idx="90">
                  <c:v>0.80901699437494923</c:v>
                </c:pt>
                <c:pt idx="91">
                  <c:v>0.84432792550201674</c:v>
                </c:pt>
                <c:pt idx="92">
                  <c:v>0.87630668004386514</c:v>
                </c:pt>
                <c:pt idx="93">
                  <c:v>0.90482705246602091</c:v>
                </c:pt>
                <c:pt idx="94">
                  <c:v>0.92977648588825268</c:v>
                </c:pt>
                <c:pt idx="95">
                  <c:v>0.95105651629515464</c:v>
                </c:pt>
                <c:pt idx="96">
                  <c:v>0.96858316112863196</c:v>
                </c:pt>
                <c:pt idx="97">
                  <c:v>0.98228725072868939</c:v>
                </c:pt>
                <c:pt idx="98">
                  <c:v>0.99211470131447832</c:v>
                </c:pt>
                <c:pt idx="99">
                  <c:v>0.99802672842827178</c:v>
                </c:pt>
                <c:pt idx="100">
                  <c:v>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184-4103-AE4C-1A6143486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1357647"/>
        <c:axId val="981361487"/>
      </c:scatterChart>
      <c:valAx>
        <c:axId val="981357647"/>
        <c:scaling>
          <c:orientation val="minMax"/>
          <c:max val="0.25"/>
          <c:min val="-0.2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Normalized Coordinate z</a:t>
                </a:r>
                <a:endParaRPr lang="ja-JP" altLang="en-US"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1361487"/>
        <c:crosses val="autoZero"/>
        <c:crossBetween val="midCat"/>
      </c:valAx>
      <c:valAx>
        <c:axId val="9813614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</a:rPr>
                  <a:t>Normalized Current</a:t>
                </a:r>
                <a:endParaRPr lang="ja-JP" altLang="en-US"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135764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761023622047239"/>
          <c:y val="7.667796733741615E-2"/>
          <c:w val="0.2979453193350831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84415535014646"/>
          <c:y val="3.8103326256192498E-2"/>
          <c:w val="0.79959511582791276"/>
          <c:h val="0.80528411655549426"/>
        </c:manualLayout>
      </c:layout>
      <c:scatterChart>
        <c:scatterStyle val="smoothMarker"/>
        <c:varyColors val="0"/>
        <c:ser>
          <c:idx val="5"/>
          <c:order val="0"/>
          <c:tx>
            <c:strRef>
              <c:f>'Ez-Exact-Feeding-Point-f1'!$E$1</c:f>
              <c:strCache>
                <c:ptCount val="1"/>
                <c:pt idx="0">
                  <c:v>Z-REAL(COS)</c:v>
                </c:pt>
              </c:strCache>
            </c:strRef>
          </c:tx>
          <c:xVal>
            <c:numRef>
              <c:f>'Ez-Exact-Feeding-Point-f1'!$D$2:$D$41</c:f>
              <c:numCache>
                <c:formatCode>General</c:formatCode>
                <c:ptCount val="40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</c:numCache>
            </c:numRef>
          </c:xVal>
          <c:yVal>
            <c:numRef>
              <c:f>'Ez-Exact-Feeding-Point-f1'!$E$2:$E$41</c:f>
              <c:numCache>
                <c:formatCode>General</c:formatCode>
                <c:ptCount val="40"/>
                <c:pt idx="0">
                  <c:v>73.129601791716695</c:v>
                </c:pt>
                <c:pt idx="1">
                  <c:v>73.242492872756898</c:v>
                </c:pt>
                <c:pt idx="2">
                  <c:v>73.582563521825307</c:v>
                </c:pt>
                <c:pt idx="3">
                  <c:v>74.154042845037907</c:v>
                </c:pt>
                <c:pt idx="4">
                  <c:v>74.964103992827305</c:v>
                </c:pt>
                <c:pt idx="5">
                  <c:v>76.023057115492904</c:v>
                </c:pt>
                <c:pt idx="6">
                  <c:v>77.344631926221794</c:v>
                </c:pt>
                <c:pt idx="7">
                  <c:v>78.946363356224296</c:v>
                </c:pt>
                <c:pt idx="8">
                  <c:v>80.850099273925807</c:v>
                </c:pt>
                <c:pt idx="9">
                  <c:v>83.082656183558896</c:v>
                </c:pt>
                <c:pt idx="10">
                  <c:v>85.676657837287706</c:v>
                </c:pt>
                <c:pt idx="11">
                  <c:v>88.671603650383901</c:v>
                </c:pt>
                <c:pt idx="12">
                  <c:v>92.115229923103001</c:v>
                </c:pt>
                <c:pt idx="13">
                  <c:v>96.065248909263005</c:v>
                </c:pt>
                <c:pt idx="14">
                  <c:v>100.59158131338</c:v>
                </c:pt>
                <c:pt idx="15">
                  <c:v>105.77924068509</c:v>
                </c:pt>
                <c:pt idx="16">
                  <c:v>111.732089202762</c:v>
                </c:pt>
                <c:pt idx="17">
                  <c:v>118.577772367807</c:v>
                </c:pt>
                <c:pt idx="18">
                  <c:v>126.474268974978</c:v>
                </c:pt>
                <c:pt idx="19">
                  <c:v>135.61868425313199</c:v>
                </c:pt>
                <c:pt idx="20">
                  <c:v>146.25920358343299</c:v>
                </c:pt>
                <c:pt idx="21">
                  <c:v>158.71156983416901</c:v>
                </c:pt>
                <c:pt idx="22">
                  <c:v>173.38214699633099</c:v>
                </c:pt>
                <c:pt idx="23">
                  <c:v>190.80075533707901</c:v>
                </c:pt>
                <c:pt idx="24">
                  <c:v>211.66830789294099</c:v>
                </c:pt>
                <c:pt idx="25">
                  <c:v>236.92739066406</c:v>
                </c:pt>
                <c:pt idx="26">
                  <c:v>267.86933837903098</c:v>
                </c:pt>
                <c:pt idx="27">
                  <c:v>306.301076344259</c:v>
                </c:pt>
                <c:pt idx="28">
                  <c:v>354.813126887946</c:v>
                </c:pt>
                <c:pt idx="29">
                  <c:v>417.22547224952899</c:v>
                </c:pt>
                <c:pt idx="30">
                  <c:v>499.36015649644497</c:v>
                </c:pt>
                <c:pt idx="31">
                  <c:v>610.44593180176503</c:v>
                </c:pt>
                <c:pt idx="32">
                  <c:v>765.82313229783801</c:v>
                </c:pt>
                <c:pt idx="33">
                  <c:v>992.53099015990199</c:v>
                </c:pt>
                <c:pt idx="34">
                  <c:v>1341.9078756255601</c:v>
                </c:pt>
                <c:pt idx="35">
                  <c:v>1921.4175688702801</c:v>
                </c:pt>
                <c:pt idx="36">
                  <c:v>2988.3284251985201</c:v>
                </c:pt>
                <c:pt idx="37">
                  <c:v>5293.4774596571997</c:v>
                </c:pt>
                <c:pt idx="38">
                  <c:v>11879.7311372722</c:v>
                </c:pt>
                <c:pt idx="39">
                  <c:v>47445.682056216698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0C4D-4886-939B-85138E3F675B}"/>
            </c:ext>
          </c:extLst>
        </c:ser>
        <c:ser>
          <c:idx val="6"/>
          <c:order val="1"/>
          <c:tx>
            <c:strRef>
              <c:f>'Ez-Exact-Feeding-Point-f1'!$K$1</c:f>
              <c:strCache>
                <c:ptCount val="1"/>
                <c:pt idx="0">
                  <c:v>Z-REAL(SIN)</c:v>
                </c:pt>
              </c:strCache>
            </c:strRef>
          </c:tx>
          <c:spPr>
            <a:ln>
              <a:prstDash val="dash"/>
            </a:ln>
          </c:spPr>
          <c:marker>
            <c:symbol val="diamond"/>
            <c:size val="6"/>
          </c:marker>
          <c:xVal>
            <c:numRef>
              <c:f>'Ez-Exact-Feeding-Point-f1'!$D$2:$D$41</c:f>
              <c:numCache>
                <c:formatCode>General</c:formatCode>
                <c:ptCount val="40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</c:numCache>
            </c:numRef>
          </c:xVal>
          <c:yVal>
            <c:numRef>
              <c:f>'Ez-Exact-Feeding-Point-f1'!$K$2:$K$41</c:f>
              <c:numCache>
                <c:formatCode>General</c:formatCode>
                <c:ptCount val="40"/>
                <c:pt idx="0">
                  <c:v>73.129601791716695</c:v>
                </c:pt>
                <c:pt idx="1">
                  <c:v>73.242492872756898</c:v>
                </c:pt>
                <c:pt idx="2">
                  <c:v>73.582563521825406</c:v>
                </c:pt>
                <c:pt idx="3">
                  <c:v>74.154042845037907</c:v>
                </c:pt>
                <c:pt idx="4">
                  <c:v>74.964103992827404</c:v>
                </c:pt>
                <c:pt idx="5">
                  <c:v>76.023057115492904</c:v>
                </c:pt>
                <c:pt idx="6">
                  <c:v>77.344631926221794</c:v>
                </c:pt>
                <c:pt idx="7">
                  <c:v>78.946363356224396</c:v>
                </c:pt>
                <c:pt idx="8">
                  <c:v>80.850099273925807</c:v>
                </c:pt>
                <c:pt idx="9">
                  <c:v>83.082656183558896</c:v>
                </c:pt>
                <c:pt idx="10">
                  <c:v>85.676657837287706</c:v>
                </c:pt>
                <c:pt idx="11">
                  <c:v>88.671603650384</c:v>
                </c:pt>
                <c:pt idx="12">
                  <c:v>92.115229923103101</c:v>
                </c:pt>
                <c:pt idx="13">
                  <c:v>96.065248909263104</c:v>
                </c:pt>
                <c:pt idx="14">
                  <c:v>100.59158131338</c:v>
                </c:pt>
                <c:pt idx="15">
                  <c:v>105.77924068509</c:v>
                </c:pt>
                <c:pt idx="16">
                  <c:v>111.732089202762</c:v>
                </c:pt>
                <c:pt idx="17">
                  <c:v>118.577772367807</c:v>
                </c:pt>
                <c:pt idx="18">
                  <c:v>126.474268974978</c:v>
                </c:pt>
                <c:pt idx="19">
                  <c:v>135.61868425313199</c:v>
                </c:pt>
                <c:pt idx="20">
                  <c:v>146.25920358343299</c:v>
                </c:pt>
                <c:pt idx="21">
                  <c:v>158.71156983416901</c:v>
                </c:pt>
                <c:pt idx="22">
                  <c:v>173.38214699633099</c:v>
                </c:pt>
                <c:pt idx="23">
                  <c:v>190.80075533707901</c:v>
                </c:pt>
                <c:pt idx="24">
                  <c:v>211.66830789293999</c:v>
                </c:pt>
                <c:pt idx="25">
                  <c:v>236.92739066406</c:v>
                </c:pt>
                <c:pt idx="26">
                  <c:v>267.86933837903098</c:v>
                </c:pt>
                <c:pt idx="27">
                  <c:v>306.301076344259</c:v>
                </c:pt>
                <c:pt idx="28">
                  <c:v>354.813126887946</c:v>
                </c:pt>
                <c:pt idx="29">
                  <c:v>417.22547224953001</c:v>
                </c:pt>
                <c:pt idx="30">
                  <c:v>499.36015649644497</c:v>
                </c:pt>
                <c:pt idx="31">
                  <c:v>610.44593180176605</c:v>
                </c:pt>
                <c:pt idx="32">
                  <c:v>765.82313229783699</c:v>
                </c:pt>
                <c:pt idx="33">
                  <c:v>992.53099015990404</c:v>
                </c:pt>
                <c:pt idx="34">
                  <c:v>1341.9078756255601</c:v>
                </c:pt>
                <c:pt idx="35">
                  <c:v>1921.4175688702801</c:v>
                </c:pt>
                <c:pt idx="36">
                  <c:v>2988.3284251985201</c:v>
                </c:pt>
                <c:pt idx="37">
                  <c:v>5293.4774596572197</c:v>
                </c:pt>
                <c:pt idx="38">
                  <c:v>11879.7311372722</c:v>
                </c:pt>
                <c:pt idx="39">
                  <c:v>47445.682056216603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0C4D-4886-939B-85138E3F675B}"/>
            </c:ext>
          </c:extLst>
        </c:ser>
        <c:ser>
          <c:idx val="7"/>
          <c:order val="2"/>
          <c:tx>
            <c:strRef>
              <c:f>'Ez-Exact-Feeding-Point-f1'!$Q$1</c:f>
              <c:strCache>
                <c:ptCount val="1"/>
                <c:pt idx="0">
                  <c:v>Z-REAL(NUMERICAL)</c:v>
                </c:pt>
              </c:strCache>
            </c:strRef>
          </c:tx>
          <c:spPr>
            <a:ln w="25400">
              <a:solidFill>
                <a:srgbClr val="7030A0"/>
              </a:solidFill>
            </a:ln>
          </c:spPr>
          <c:marker>
            <c:symbol val="square"/>
            <c:size val="6"/>
            <c:spPr>
              <a:ln>
                <a:solidFill>
                  <a:srgbClr val="7030A0"/>
                </a:solidFill>
              </a:ln>
            </c:spPr>
          </c:marker>
          <c:xVal>
            <c:numRef>
              <c:f>'Ez-Exact-Feeding-Point-f1'!$D$2:$D$41</c:f>
              <c:numCache>
                <c:formatCode>General</c:formatCode>
                <c:ptCount val="40"/>
                <c:pt idx="0">
                  <c:v>0</c:v>
                </c:pt>
                <c:pt idx="1">
                  <c:v>2.5000000000000001E-2</c:v>
                </c:pt>
                <c:pt idx="2">
                  <c:v>0.05</c:v>
                </c:pt>
                <c:pt idx="3">
                  <c:v>7.4999999999999997E-2</c:v>
                </c:pt>
                <c:pt idx="4">
                  <c:v>0.1</c:v>
                </c:pt>
                <c:pt idx="5">
                  <c:v>0.125</c:v>
                </c:pt>
                <c:pt idx="6">
                  <c:v>0.15</c:v>
                </c:pt>
                <c:pt idx="7">
                  <c:v>0.17499999999999999</c:v>
                </c:pt>
                <c:pt idx="8">
                  <c:v>0.2</c:v>
                </c:pt>
                <c:pt idx="9">
                  <c:v>0.22500000000000001</c:v>
                </c:pt>
                <c:pt idx="10">
                  <c:v>0.25</c:v>
                </c:pt>
                <c:pt idx="11">
                  <c:v>0.27500000000000002</c:v>
                </c:pt>
                <c:pt idx="12">
                  <c:v>0.3</c:v>
                </c:pt>
                <c:pt idx="13">
                  <c:v>0.32500000000000001</c:v>
                </c:pt>
                <c:pt idx="14">
                  <c:v>0.35</c:v>
                </c:pt>
                <c:pt idx="15">
                  <c:v>0.375</c:v>
                </c:pt>
                <c:pt idx="16">
                  <c:v>0.4</c:v>
                </c:pt>
                <c:pt idx="17">
                  <c:v>0.42499999999999999</c:v>
                </c:pt>
                <c:pt idx="18">
                  <c:v>0.45</c:v>
                </c:pt>
                <c:pt idx="19">
                  <c:v>0.47499999999999998</c:v>
                </c:pt>
                <c:pt idx="20">
                  <c:v>0.5</c:v>
                </c:pt>
                <c:pt idx="21">
                  <c:v>0.52500000000000002</c:v>
                </c:pt>
                <c:pt idx="22">
                  <c:v>0.55000000000000004</c:v>
                </c:pt>
                <c:pt idx="23">
                  <c:v>0.57499999999999996</c:v>
                </c:pt>
                <c:pt idx="24">
                  <c:v>0.6</c:v>
                </c:pt>
                <c:pt idx="25">
                  <c:v>0.625</c:v>
                </c:pt>
                <c:pt idx="26">
                  <c:v>0.65</c:v>
                </c:pt>
                <c:pt idx="27">
                  <c:v>0.67500000000000004</c:v>
                </c:pt>
                <c:pt idx="28">
                  <c:v>0.7</c:v>
                </c:pt>
                <c:pt idx="29">
                  <c:v>0.72499999999999998</c:v>
                </c:pt>
                <c:pt idx="30">
                  <c:v>0.75</c:v>
                </c:pt>
                <c:pt idx="31">
                  <c:v>0.77500000000000002</c:v>
                </c:pt>
                <c:pt idx="32">
                  <c:v>0.8</c:v>
                </c:pt>
                <c:pt idx="33">
                  <c:v>0.82499999999999996</c:v>
                </c:pt>
                <c:pt idx="34">
                  <c:v>0.85</c:v>
                </c:pt>
                <c:pt idx="35">
                  <c:v>0.875</c:v>
                </c:pt>
                <c:pt idx="36">
                  <c:v>0.9</c:v>
                </c:pt>
                <c:pt idx="37">
                  <c:v>0.92500000000000004</c:v>
                </c:pt>
                <c:pt idx="38">
                  <c:v>0.95</c:v>
                </c:pt>
                <c:pt idx="39">
                  <c:v>0.97499999999999998</c:v>
                </c:pt>
              </c:numCache>
            </c:numRef>
          </c:xVal>
          <c:yVal>
            <c:numRef>
              <c:f>'Ez-Exact-Feeding-Point-f1'!$Q$2:$Q$41</c:f>
              <c:numCache>
                <c:formatCode>General</c:formatCode>
                <c:ptCount val="40"/>
                <c:pt idx="0">
                  <c:v>73.082881400768201</c:v>
                </c:pt>
                <c:pt idx="1">
                  <c:v>73.195700358956501</c:v>
                </c:pt>
                <c:pt idx="2">
                  <c:v>73.535553746706896</c:v>
                </c:pt>
                <c:pt idx="3">
                  <c:v>74.106667968281499</c:v>
                </c:pt>
                <c:pt idx="4">
                  <c:v>74.916211591394301</c:v>
                </c:pt>
                <c:pt idx="5">
                  <c:v>75.974488179487295</c:v>
                </c:pt>
                <c:pt idx="6">
                  <c:v>77.295218674230497</c:v>
                </c:pt>
                <c:pt idx="7">
                  <c:v>78.895926804272804</c:v>
                </c:pt>
                <c:pt idx="8">
                  <c:v>80.798446480067298</c:v>
                </c:pt>
                <c:pt idx="9">
                  <c:v>83.029577073556496</c:v>
                </c:pt>
                <c:pt idx="10">
                  <c:v>85.621921494531193</c:v>
                </c:pt>
                <c:pt idx="11">
                  <c:v>88.614953923227304</c:v>
                </c:pt>
                <c:pt idx="12">
                  <c:v>92.056380162556394</c:v>
                </c:pt>
                <c:pt idx="13">
                  <c:v>96.003875595643905</c:v>
                </c:pt>
                <c:pt idx="14">
                  <c:v>100.527316256687</c:v>
                </c:pt>
                <c:pt idx="15">
                  <c:v>105.711661382619</c:v>
                </c:pt>
                <c:pt idx="16">
                  <c:v>111.660706797263</c:v>
                </c:pt>
                <c:pt idx="17">
                  <c:v>118.50201645300599</c:v>
                </c:pt>
                <c:pt idx="18">
                  <c:v>126.393468216507</c:v>
                </c:pt>
                <c:pt idx="19">
                  <c:v>135.532041391787</c:v>
                </c:pt>
                <c:pt idx="20">
                  <c:v>146.165762801536</c:v>
                </c:pt>
                <c:pt idx="21">
                  <c:v>158.61017359503899</c:v>
                </c:pt>
                <c:pt idx="22">
                  <c:v>173.27137814906899</c:v>
                </c:pt>
                <c:pt idx="23">
                  <c:v>190.67885824391601</c:v>
                </c:pt>
                <c:pt idx="24">
                  <c:v>211.533079123005</c:v>
                </c:pt>
                <c:pt idx="25">
                  <c:v>236.77602459550499</c:v>
                </c:pt>
                <c:pt idx="26">
                  <c:v>267.69820439353799</c:v>
                </c:pt>
                <c:pt idx="27">
                  <c:v>306.10538943110498</c:v>
                </c:pt>
                <c:pt idx="28">
                  <c:v>354.58644702649798</c:v>
                </c:pt>
                <c:pt idx="29">
                  <c:v>416.958918942803</c:v>
                </c:pt>
                <c:pt idx="30">
                  <c:v>499.04112971161402</c:v>
                </c:pt>
                <c:pt idx="31">
                  <c:v>610.05593552272205</c:v>
                </c:pt>
                <c:pt idx="32">
                  <c:v>765.33387001195501</c:v>
                </c:pt>
                <c:pt idx="33">
                  <c:v>991.89689076987997</c:v>
                </c:pt>
                <c:pt idx="34">
                  <c:v>1341.0505694317601</c:v>
                </c:pt>
                <c:pt idx="35">
                  <c:v>1920.19003066697</c:v>
                </c:pt>
                <c:pt idx="36">
                  <c:v>2986.41926845642</c:v>
                </c:pt>
                <c:pt idx="37">
                  <c:v>5290.0956097587696</c:v>
                </c:pt>
                <c:pt idx="38">
                  <c:v>11872.141520079</c:v>
                </c:pt>
                <c:pt idx="39">
                  <c:v>47415.370379957298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0C4D-4886-939B-85138E3F675B}"/>
            </c:ext>
          </c:extLst>
        </c:ser>
        <c:ser>
          <c:idx val="1"/>
          <c:order val="3"/>
          <c:tx>
            <c:strRef>
              <c:f>'MMANA-3.5MHz'!$M$2</c:f>
              <c:strCache>
                <c:ptCount val="1"/>
                <c:pt idx="0">
                  <c:v>R (3.5MHz-MMANA)</c:v>
                </c:pt>
              </c:strCache>
            </c:strRef>
          </c:tx>
          <c:spPr>
            <a:ln w="38100">
              <a:solidFill>
                <a:schemeClr val="accent2"/>
              </a:solidFill>
            </a:ln>
          </c:spPr>
          <c:marker>
            <c:symbol val="circle"/>
            <c:size val="6"/>
            <c:spPr>
              <a:solidFill>
                <a:schemeClr val="accent6">
                  <a:lumMod val="20000"/>
                  <a:lumOff val="80000"/>
                </a:schemeClr>
              </a:solidFill>
            </c:spPr>
          </c:marker>
          <c:xVal>
            <c:numRef>
              <c:f>'MMANA-3.5MHz'!$L$3:$L$21</c:f>
              <c:numCache>
                <c:formatCode>General</c:formatCode>
                <c:ptCount val="19"/>
                <c:pt idx="0">
                  <c:v>0</c:v>
                </c:pt>
                <c:pt idx="1">
                  <c:v>5.2631578947368418E-2</c:v>
                </c:pt>
                <c:pt idx="2">
                  <c:v>0.10526315789473684</c:v>
                </c:pt>
                <c:pt idx="3">
                  <c:v>0.15789473684210525</c:v>
                </c:pt>
                <c:pt idx="4">
                  <c:v>0.21052631578947367</c:v>
                </c:pt>
                <c:pt idx="5">
                  <c:v>0.26315789473684209</c:v>
                </c:pt>
                <c:pt idx="6">
                  <c:v>0.31578947368421051</c:v>
                </c:pt>
                <c:pt idx="7">
                  <c:v>0.36842105263157893</c:v>
                </c:pt>
                <c:pt idx="8">
                  <c:v>0.42105263157894735</c:v>
                </c:pt>
                <c:pt idx="9">
                  <c:v>0.47368421052631576</c:v>
                </c:pt>
                <c:pt idx="10">
                  <c:v>0.52631578947368418</c:v>
                </c:pt>
                <c:pt idx="11">
                  <c:v>0.57894736842105265</c:v>
                </c:pt>
                <c:pt idx="12">
                  <c:v>0.63157894736842102</c:v>
                </c:pt>
                <c:pt idx="13">
                  <c:v>0.68421052631578949</c:v>
                </c:pt>
                <c:pt idx="14">
                  <c:v>0.73684210526315785</c:v>
                </c:pt>
                <c:pt idx="15">
                  <c:v>0.78947368421052633</c:v>
                </c:pt>
                <c:pt idx="16">
                  <c:v>0.84210526315789469</c:v>
                </c:pt>
                <c:pt idx="17">
                  <c:v>0.89473684210526316</c:v>
                </c:pt>
                <c:pt idx="18">
                  <c:v>0.94736842105263153</c:v>
                </c:pt>
              </c:numCache>
            </c:numRef>
          </c:xVal>
          <c:yVal>
            <c:numRef>
              <c:f>'MMANA-3.5MHz'!$M$3:$M$21</c:f>
              <c:numCache>
                <c:formatCode>General</c:formatCode>
                <c:ptCount val="19"/>
                <c:pt idx="0">
                  <c:v>77.823999999999998</c:v>
                </c:pt>
                <c:pt idx="1">
                  <c:v>78.381</c:v>
                </c:pt>
                <c:pt idx="2">
                  <c:v>80.084000000000003</c:v>
                </c:pt>
                <c:pt idx="3">
                  <c:v>83.034999999999997</c:v>
                </c:pt>
                <c:pt idx="4">
                  <c:v>87.417000000000002</c:v>
                </c:pt>
                <c:pt idx="5">
                  <c:v>93.521000000000001</c:v>
                </c:pt>
                <c:pt idx="6">
                  <c:v>101.791</c:v>
                </c:pt>
                <c:pt idx="7">
                  <c:v>112.892</c:v>
                </c:pt>
                <c:pt idx="8">
                  <c:v>127.846</c:v>
                </c:pt>
                <c:pt idx="9">
                  <c:v>148.24700000000001</c:v>
                </c:pt>
                <c:pt idx="10">
                  <c:v>176.685</c:v>
                </c:pt>
                <c:pt idx="11">
                  <c:v>217.55699999999999</c:v>
                </c:pt>
                <c:pt idx="12">
                  <c:v>278.76499999999999</c:v>
                </c:pt>
                <c:pt idx="13">
                  <c:v>375.53100000000001</c:v>
                </c:pt>
                <c:pt idx="14">
                  <c:v>539.71</c:v>
                </c:pt>
                <c:pt idx="15">
                  <c:v>844.01499999999999</c:v>
                </c:pt>
                <c:pt idx="16">
                  <c:v>1460.09</c:v>
                </c:pt>
                <c:pt idx="17">
                  <c:v>2638.1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0C4D-4886-939B-85138E3F6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259023"/>
        <c:axId val="560942143"/>
      </c:scatterChart>
      <c:valAx>
        <c:axId val="555259023"/>
        <c:scaling>
          <c:orientation val="minMax"/>
          <c:max val="1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>
                    <a:latin typeface="Arial Black" panose="020B0A04020102020204" pitchFamily="34" charset="0"/>
                  </a:defRPr>
                </a:pPr>
                <a:r>
                  <a:rPr lang="en-US" altLang="ja-JP">
                    <a:latin typeface="Arial Black" panose="020B0A04020102020204" pitchFamily="34" charset="0"/>
                  </a:rPr>
                  <a:t>Normalized Length (Feeding-Point/(λ/4))</a:t>
                </a:r>
                <a:endParaRPr lang="ja-JP" altLang="en-US">
                  <a:latin typeface="Arial Black" panose="020B0A04020102020204" pitchFamily="34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ja-JP"/>
          </a:p>
        </c:txPr>
        <c:crossAx val="560942143"/>
        <c:crosses val="autoZero"/>
        <c:crossBetween val="midCat"/>
        <c:minorUnit val="0.33333333333333337"/>
      </c:valAx>
      <c:valAx>
        <c:axId val="560942143"/>
        <c:scaling>
          <c:logBase val="10"/>
          <c:orientation val="minMax"/>
          <c:max val="1000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/>
        <c:title>
          <c:tx>
            <c:rich>
              <a:bodyPr/>
              <a:lstStyle/>
              <a:p>
                <a:pPr>
                  <a:defRPr sz="1200">
                    <a:latin typeface="Arial Black" panose="020B0A04020102020204" pitchFamily="34" charset="0"/>
                  </a:defRPr>
                </a:pPr>
                <a:r>
                  <a:rPr lang="en-US" altLang="ja-JP" sz="1200">
                    <a:latin typeface="Arial Black" panose="020B0A04020102020204" pitchFamily="34" charset="0"/>
                  </a:rPr>
                  <a:t>Resistance R [Ω]</a:t>
                </a:r>
                <a:endParaRPr lang="ja-JP" altLang="en-US" sz="1200">
                  <a:latin typeface="Arial Black" panose="020B0A04020102020204" pitchFamily="34" charset="0"/>
                </a:endParaRP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Black" panose="020B0A04020102020204" pitchFamily="34" charset="0"/>
                <a:ea typeface="+mn-ea"/>
                <a:cs typeface="+mn-cs"/>
              </a:defRPr>
            </a:pPr>
            <a:endParaRPr lang="ja-JP"/>
          </a:p>
        </c:txPr>
        <c:crossAx val="555259023"/>
        <c:crosses val="autoZero"/>
        <c:crossBetween val="midCat"/>
        <c:minorUnit val="10"/>
      </c:valAx>
    </c:plotArea>
    <c:legend>
      <c:legendPos val="r"/>
      <c:layout>
        <c:manualLayout>
          <c:xMode val="edge"/>
          <c:yMode val="edge"/>
          <c:x val="0.7016422077675073"/>
          <c:y val="0.573015474976456"/>
          <c:w val="0.22879257484118834"/>
          <c:h val="0.25595064948091678"/>
        </c:manualLayout>
      </c:layout>
      <c:overlay val="0"/>
      <c:spPr>
        <a:solidFill>
          <a:schemeClr val="accent3">
            <a:lumMod val="20000"/>
            <a:lumOff val="80000"/>
          </a:schemeClr>
        </a:solidFill>
      </c:spPr>
    </c:legend>
    <c:plotVisOnly val="1"/>
    <c:dispBlanksAs val="gap"/>
    <c:showDLblsOverMax val="0"/>
    <c:extLst/>
  </c:chart>
  <c:spPr>
    <a:ln>
      <a:noFill/>
    </a:ln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476250</xdr:colOff>
      <xdr:row>5</xdr:row>
      <xdr:rowOff>219075</xdr:rowOff>
    </xdr:from>
    <xdr:to>
      <xdr:col>7</xdr:col>
      <xdr:colOff>561975</xdr:colOff>
      <xdr:row>17</xdr:row>
      <xdr:rowOff>104775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F53B4EB-8304-6EDE-BCD3-1351DDFDF8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461962</xdr:colOff>
      <xdr:row>7</xdr:row>
      <xdr:rowOff>142875</xdr:rowOff>
    </xdr:from>
    <xdr:to>
      <xdr:col>18</xdr:col>
      <xdr:colOff>233362</xdr:colOff>
      <xdr:row>19</xdr:row>
      <xdr:rowOff>28575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7B321E4-EE98-5083-7F53-C0264A04A9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190500</xdr:colOff>
      <xdr:row>2</xdr:row>
      <xdr:rowOff>209550</xdr:rowOff>
    </xdr:from>
    <xdr:to>
      <xdr:col>11</xdr:col>
      <xdr:colOff>247650</xdr:colOff>
      <xdr:row>14</xdr:row>
      <xdr:rowOff>95250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E6757EF-E56D-543C-BCD9-3F92CF420E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4</xdr:row>
      <xdr:rowOff>152400</xdr:rowOff>
    </xdr:from>
    <xdr:to>
      <xdr:col>10</xdr:col>
      <xdr:colOff>304800</xdr:colOff>
      <xdr:row>20</xdr:row>
      <xdr:rowOff>9526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8FD1BE0-1CA5-23B8-2605-FC6D2DA1DB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5</xdr:row>
      <xdr:rowOff>19050</xdr:rowOff>
    </xdr:from>
    <xdr:to>
      <xdr:col>9</xdr:col>
      <xdr:colOff>657225</xdr:colOff>
      <xdr:row>23</xdr:row>
      <xdr:rowOff>200025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91630DB-A5A5-46C8-7FE3-D8BE700BC1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142874</xdr:colOff>
      <xdr:row>1</xdr:row>
      <xdr:rowOff>95251</xdr:rowOff>
    </xdr:from>
    <xdr:to>
      <xdr:col>10</xdr:col>
      <xdr:colOff>552449</xdr:colOff>
      <xdr:row>16</xdr:row>
      <xdr:rowOff>47626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F91F319-C2ED-856B-801D-6BC312433A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1019175</xdr:colOff>
      <xdr:row>4</xdr:row>
      <xdr:rowOff>190500</xdr:rowOff>
    </xdr:from>
    <xdr:to>
      <xdr:col>10</xdr:col>
      <xdr:colOff>609600</xdr:colOff>
      <xdr:row>16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7FE1B2C-9539-394B-5ACE-B109E82BE1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542925</xdr:colOff>
      <xdr:row>3</xdr:row>
      <xdr:rowOff>57150</xdr:rowOff>
    </xdr:from>
    <xdr:to>
      <xdr:col>17</xdr:col>
      <xdr:colOff>476250</xdr:colOff>
      <xdr:row>14</xdr:row>
      <xdr:rowOff>180975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14FC193-7FFB-AB01-4956-2016586925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276225</xdr:colOff>
      <xdr:row>13</xdr:row>
      <xdr:rowOff>200024</xdr:rowOff>
    </xdr:from>
    <xdr:to>
      <xdr:col>16</xdr:col>
      <xdr:colOff>352425</xdr:colOff>
      <xdr:row>24</xdr:row>
      <xdr:rowOff>123824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8A0A3BC-96C1-DB37-3235-611F4395686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57150</xdr:colOff>
      <xdr:row>15</xdr:row>
      <xdr:rowOff>57150</xdr:rowOff>
    </xdr:from>
    <xdr:to>
      <xdr:col>6</xdr:col>
      <xdr:colOff>1038225</xdr:colOff>
      <xdr:row>26</xdr:row>
      <xdr:rowOff>180975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6E5DD63-FFF3-A811-3D64-077F2A0B2E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17</xdr:row>
      <xdr:rowOff>57149</xdr:rowOff>
    </xdr:from>
    <xdr:to>
      <xdr:col>13</xdr:col>
      <xdr:colOff>361950</xdr:colOff>
      <xdr:row>32</xdr:row>
      <xdr:rowOff>76199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ED084C39-E417-2E60-78B6-506875ECBA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19050</xdr:colOff>
      <xdr:row>9</xdr:row>
      <xdr:rowOff>38100</xdr:rowOff>
    </xdr:from>
    <xdr:to>
      <xdr:col>26</xdr:col>
      <xdr:colOff>476250</xdr:colOff>
      <xdr:row>20</xdr:row>
      <xdr:rowOff>161925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CFEFB31D-0BE1-E4DE-7035-ED272965E2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447675</xdr:colOff>
      <xdr:row>1</xdr:row>
      <xdr:rowOff>114301</xdr:rowOff>
    </xdr:from>
    <xdr:to>
      <xdr:col>12</xdr:col>
      <xdr:colOff>180975</xdr:colOff>
      <xdr:row>16</xdr:row>
      <xdr:rowOff>142876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3413BB10-2AD2-91CF-7AC4-FE43605016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295275</xdr:colOff>
      <xdr:row>11</xdr:row>
      <xdr:rowOff>0</xdr:rowOff>
    </xdr:from>
    <xdr:to>
      <xdr:col>29</xdr:col>
      <xdr:colOff>238125</xdr:colOff>
      <xdr:row>25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D492B94C-76D5-61DA-004E-828C8E082E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523875</xdr:colOff>
      <xdr:row>0</xdr:row>
      <xdr:rowOff>152400</xdr:rowOff>
    </xdr:from>
    <xdr:to>
      <xdr:col>15</xdr:col>
      <xdr:colOff>85725</xdr:colOff>
      <xdr:row>12</xdr:row>
      <xdr:rowOff>38100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BB1D4E2-577D-A7AE-9641-9A38789C1F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F05BF-C39A-430A-A000-0B87F568A98B}">
  <dimension ref="A1:R22"/>
  <sheetViews>
    <sheetView topLeftCell="B1" workbookViewId="0">
      <selection activeCell="B20" sqref="B20"/>
    </sheetView>
  </sheetViews>
  <sheetFormatPr defaultRowHeight="18.75" x14ac:dyDescent="0.4"/>
  <cols>
    <col min="1" max="1" width="10.5" bestFit="1" customWidth="1"/>
    <col min="5" max="5" width="13.875" customWidth="1"/>
    <col min="8" max="8" width="16.125" bestFit="1" customWidth="1"/>
    <col min="11" max="11" width="16.125" bestFit="1" customWidth="1"/>
  </cols>
  <sheetData>
    <row r="1" spans="1:18" x14ac:dyDescent="0.4">
      <c r="A1" t="s">
        <v>3</v>
      </c>
    </row>
    <row r="2" spans="1:18" x14ac:dyDescent="0.4">
      <c r="A2">
        <v>299792458</v>
      </c>
      <c r="C2" t="s">
        <v>0</v>
      </c>
      <c r="D2" t="s">
        <v>1</v>
      </c>
      <c r="E2" t="s">
        <v>2</v>
      </c>
      <c r="F2" t="s">
        <v>4</v>
      </c>
      <c r="G2" t="s">
        <v>5</v>
      </c>
      <c r="H2" t="s">
        <v>6</v>
      </c>
      <c r="I2" t="s">
        <v>7</v>
      </c>
      <c r="J2" t="s">
        <v>10</v>
      </c>
      <c r="K2" t="s">
        <v>31</v>
      </c>
      <c r="L2" t="s">
        <v>32</v>
      </c>
      <c r="M2" t="s">
        <v>80</v>
      </c>
      <c r="N2" t="s">
        <v>9</v>
      </c>
      <c r="Q2" t="s">
        <v>53</v>
      </c>
      <c r="R2" t="s">
        <v>54</v>
      </c>
    </row>
    <row r="3" spans="1:18" x14ac:dyDescent="0.4">
      <c r="C3" s="1">
        <v>3.55</v>
      </c>
      <c r="D3">
        <f>299.792458/C3</f>
        <v>84.448579718309873</v>
      </c>
      <c r="E3">
        <f>D3/4</f>
        <v>21.112144929577468</v>
      </c>
      <c r="F3">
        <v>1</v>
      </c>
      <c r="G3">
        <v>80</v>
      </c>
      <c r="H3">
        <v>19</v>
      </c>
      <c r="I3" t="s">
        <v>8</v>
      </c>
      <c r="J3" t="s">
        <v>11</v>
      </c>
      <c r="K3">
        <v>0</v>
      </c>
      <c r="L3">
        <f>K3/$E$3</f>
        <v>0</v>
      </c>
      <c r="M3">
        <v>77.823999999999998</v>
      </c>
      <c r="N3">
        <v>42.28</v>
      </c>
      <c r="Q3">
        <f>-L3</f>
        <v>0</v>
      </c>
      <c r="R3">
        <f>M3</f>
        <v>77.823999999999998</v>
      </c>
    </row>
    <row r="4" spans="1:18" x14ac:dyDescent="0.4">
      <c r="I4" t="s">
        <v>12</v>
      </c>
      <c r="K4">
        <f>$E$3/19</f>
        <v>1.1111655226093404</v>
      </c>
      <c r="L4">
        <f t="shared" ref="L4:L22" si="0">K4/$E$3</f>
        <v>5.2631578947368418E-2</v>
      </c>
      <c r="M4">
        <v>78.381</v>
      </c>
      <c r="N4">
        <v>42.529000000000003</v>
      </c>
      <c r="Q4">
        <f t="shared" ref="Q4:Q20" si="1">-L4</f>
        <v>-5.2631578947368418E-2</v>
      </c>
      <c r="R4">
        <f t="shared" ref="R4:R20" si="2">M4</f>
        <v>78.381</v>
      </c>
    </row>
    <row r="5" spans="1:18" x14ac:dyDescent="0.4">
      <c r="A5" s="1">
        <v>3.55</v>
      </c>
      <c r="I5" t="s">
        <v>13</v>
      </c>
      <c r="K5">
        <f>K4+$K$4</f>
        <v>2.2223310452186809</v>
      </c>
      <c r="L5">
        <f t="shared" si="0"/>
        <v>0.10526315789473684</v>
      </c>
      <c r="M5">
        <v>80.084000000000003</v>
      </c>
      <c r="N5">
        <v>43.286999999999999</v>
      </c>
      <c r="Q5">
        <f t="shared" si="1"/>
        <v>-0.10526315789473684</v>
      </c>
      <c r="R5">
        <f t="shared" si="2"/>
        <v>80.084000000000003</v>
      </c>
    </row>
    <row r="6" spans="1:18" x14ac:dyDescent="0.4">
      <c r="A6">
        <f>A5*2</f>
        <v>7.1</v>
      </c>
      <c r="I6" t="s">
        <v>14</v>
      </c>
      <c r="K6">
        <f t="shared" ref="K6:K22" si="3">K5+$K$4</f>
        <v>3.3334965678280213</v>
      </c>
      <c r="L6">
        <f t="shared" si="0"/>
        <v>0.15789473684210525</v>
      </c>
      <c r="M6">
        <v>83.034999999999997</v>
      </c>
      <c r="N6">
        <v>44.59</v>
      </c>
      <c r="Q6">
        <f t="shared" si="1"/>
        <v>-0.15789473684210525</v>
      </c>
      <c r="R6">
        <f t="shared" si="2"/>
        <v>83.034999999999997</v>
      </c>
    </row>
    <row r="7" spans="1:18" x14ac:dyDescent="0.4">
      <c r="A7">
        <f>A6*2</f>
        <v>14.2</v>
      </c>
      <c r="I7" t="s">
        <v>15</v>
      </c>
      <c r="K7">
        <f t="shared" si="3"/>
        <v>4.4446620904373617</v>
      </c>
      <c r="L7">
        <f t="shared" si="0"/>
        <v>0.21052631578947367</v>
      </c>
      <c r="M7">
        <v>87.417000000000002</v>
      </c>
      <c r="N7">
        <v>46.497999999999998</v>
      </c>
      <c r="Q7">
        <f t="shared" si="1"/>
        <v>-0.21052631578947367</v>
      </c>
      <c r="R7">
        <f t="shared" si="2"/>
        <v>87.417000000000002</v>
      </c>
    </row>
    <row r="8" spans="1:18" x14ac:dyDescent="0.4">
      <c r="A8">
        <f>A7*2</f>
        <v>28.4</v>
      </c>
      <c r="I8" t="s">
        <v>16</v>
      </c>
      <c r="K8">
        <f t="shared" si="3"/>
        <v>5.5558276130467021</v>
      </c>
      <c r="L8">
        <f t="shared" si="0"/>
        <v>0.26315789473684209</v>
      </c>
      <c r="M8">
        <v>93.521000000000001</v>
      </c>
      <c r="N8">
        <v>49.103000000000002</v>
      </c>
      <c r="Q8">
        <f t="shared" si="1"/>
        <v>-0.26315789473684209</v>
      </c>
      <c r="R8">
        <f t="shared" si="2"/>
        <v>93.521000000000001</v>
      </c>
    </row>
    <row r="9" spans="1:18" x14ac:dyDescent="0.4">
      <c r="A9">
        <f t="shared" ref="A9:A13" si="4">A8*2</f>
        <v>56.8</v>
      </c>
      <c r="I9" t="s">
        <v>17</v>
      </c>
      <c r="K9">
        <f t="shared" si="3"/>
        <v>6.6669931356560426</v>
      </c>
      <c r="L9">
        <f t="shared" si="0"/>
        <v>0.31578947368421051</v>
      </c>
      <c r="M9">
        <v>101.791</v>
      </c>
      <c r="N9">
        <v>52.539000000000001</v>
      </c>
      <c r="Q9">
        <f t="shared" si="1"/>
        <v>-0.31578947368421051</v>
      </c>
      <c r="R9">
        <f t="shared" si="2"/>
        <v>101.791</v>
      </c>
    </row>
    <row r="10" spans="1:18" x14ac:dyDescent="0.4">
      <c r="A10">
        <f t="shared" si="4"/>
        <v>113.6</v>
      </c>
      <c r="I10" t="s">
        <v>18</v>
      </c>
      <c r="K10">
        <f t="shared" si="3"/>
        <v>7.778158658265383</v>
      </c>
      <c r="L10">
        <f t="shared" si="0"/>
        <v>0.36842105263157893</v>
      </c>
      <c r="M10">
        <v>112.892</v>
      </c>
      <c r="N10">
        <v>56.993000000000002</v>
      </c>
      <c r="Q10">
        <f t="shared" si="1"/>
        <v>-0.36842105263157893</v>
      </c>
      <c r="R10">
        <f t="shared" si="2"/>
        <v>112.892</v>
      </c>
    </row>
    <row r="11" spans="1:18" x14ac:dyDescent="0.4">
      <c r="A11">
        <f t="shared" si="4"/>
        <v>227.2</v>
      </c>
      <c r="I11" t="s">
        <v>19</v>
      </c>
      <c r="K11">
        <f t="shared" si="3"/>
        <v>8.8893241808747234</v>
      </c>
      <c r="L11">
        <f t="shared" si="0"/>
        <v>0.42105263157894735</v>
      </c>
      <c r="M11">
        <v>127.846</v>
      </c>
      <c r="N11">
        <v>62.718000000000004</v>
      </c>
      <c r="Q11">
        <f t="shared" si="1"/>
        <v>-0.42105263157894735</v>
      </c>
      <c r="R11">
        <f t="shared" si="2"/>
        <v>127.846</v>
      </c>
    </row>
    <row r="12" spans="1:18" x14ac:dyDescent="0.4">
      <c r="A12">
        <f t="shared" si="4"/>
        <v>454.4</v>
      </c>
      <c r="I12" t="s">
        <v>20</v>
      </c>
      <c r="K12">
        <f t="shared" si="3"/>
        <v>10.000489703484064</v>
      </c>
      <c r="L12">
        <f t="shared" si="0"/>
        <v>0.47368421052631576</v>
      </c>
      <c r="M12">
        <v>148.24700000000001</v>
      </c>
      <c r="N12">
        <v>70.058000000000007</v>
      </c>
      <c r="Q12">
        <f t="shared" si="1"/>
        <v>-0.47368421052631576</v>
      </c>
      <c r="R12">
        <f t="shared" si="2"/>
        <v>148.24700000000001</v>
      </c>
    </row>
    <row r="13" spans="1:18" x14ac:dyDescent="0.4">
      <c r="A13">
        <f t="shared" si="4"/>
        <v>908.8</v>
      </c>
      <c r="I13" t="s">
        <v>21</v>
      </c>
      <c r="K13">
        <f t="shared" si="3"/>
        <v>11.111655226093404</v>
      </c>
      <c r="L13">
        <f t="shared" si="0"/>
        <v>0.52631578947368418</v>
      </c>
      <c r="M13">
        <v>176.685</v>
      </c>
      <c r="N13">
        <v>79.456999999999994</v>
      </c>
      <c r="Q13">
        <f t="shared" si="1"/>
        <v>-0.52631578947368418</v>
      </c>
      <c r="R13">
        <f t="shared" si="2"/>
        <v>176.685</v>
      </c>
    </row>
    <row r="14" spans="1:18" x14ac:dyDescent="0.4">
      <c r="I14" t="s">
        <v>22</v>
      </c>
      <c r="K14">
        <f t="shared" si="3"/>
        <v>12.222820748702745</v>
      </c>
      <c r="L14">
        <f t="shared" si="0"/>
        <v>0.57894736842105265</v>
      </c>
      <c r="M14">
        <v>217.55699999999999</v>
      </c>
      <c r="N14">
        <v>91.430999999999997</v>
      </c>
      <c r="Q14">
        <f t="shared" si="1"/>
        <v>-0.57894736842105265</v>
      </c>
      <c r="R14">
        <f t="shared" si="2"/>
        <v>217.55699999999999</v>
      </c>
    </row>
    <row r="15" spans="1:18" x14ac:dyDescent="0.4">
      <c r="I15" t="s">
        <v>23</v>
      </c>
      <c r="K15">
        <f t="shared" si="3"/>
        <v>13.333986271312085</v>
      </c>
      <c r="L15">
        <f t="shared" si="0"/>
        <v>0.63157894736842102</v>
      </c>
      <c r="M15">
        <v>278.76499999999999</v>
      </c>
      <c r="N15">
        <v>106.355</v>
      </c>
      <c r="Q15">
        <f t="shared" si="1"/>
        <v>-0.63157894736842102</v>
      </c>
      <c r="R15">
        <f t="shared" si="2"/>
        <v>278.76499999999999</v>
      </c>
    </row>
    <row r="16" spans="1:18" x14ac:dyDescent="0.4">
      <c r="I16" t="s">
        <v>24</v>
      </c>
      <c r="K16">
        <f t="shared" si="3"/>
        <v>14.445151793921426</v>
      </c>
      <c r="L16">
        <f t="shared" si="0"/>
        <v>0.68421052631578949</v>
      </c>
      <c r="M16">
        <v>375.53100000000001</v>
      </c>
      <c r="N16">
        <v>123.533</v>
      </c>
      <c r="Q16">
        <f t="shared" si="1"/>
        <v>-0.68421052631578949</v>
      </c>
      <c r="R16">
        <f t="shared" si="2"/>
        <v>375.53100000000001</v>
      </c>
    </row>
    <row r="17" spans="9:18" x14ac:dyDescent="0.4">
      <c r="I17" t="s">
        <v>25</v>
      </c>
      <c r="K17">
        <f t="shared" si="3"/>
        <v>15.556317316530766</v>
      </c>
      <c r="L17">
        <f t="shared" si="0"/>
        <v>0.73684210526315785</v>
      </c>
      <c r="M17">
        <v>539.71</v>
      </c>
      <c r="N17">
        <v>137.30000000000001</v>
      </c>
      <c r="Q17">
        <f t="shared" si="1"/>
        <v>-0.73684210526315785</v>
      </c>
      <c r="R17">
        <f t="shared" si="2"/>
        <v>539.71</v>
      </c>
    </row>
    <row r="18" spans="9:18" x14ac:dyDescent="0.4">
      <c r="I18" t="s">
        <v>26</v>
      </c>
      <c r="K18">
        <f t="shared" si="3"/>
        <v>16.667482839140106</v>
      </c>
      <c r="L18">
        <f t="shared" si="0"/>
        <v>0.78947368421052633</v>
      </c>
      <c r="M18">
        <v>844.01499999999999</v>
      </c>
      <c r="N18">
        <v>119.426</v>
      </c>
      <c r="Q18">
        <f t="shared" si="1"/>
        <v>-0.78947368421052633</v>
      </c>
      <c r="R18">
        <f t="shared" si="2"/>
        <v>844.01499999999999</v>
      </c>
    </row>
    <row r="19" spans="9:18" x14ac:dyDescent="0.4">
      <c r="I19" t="s">
        <v>27</v>
      </c>
      <c r="K19">
        <f t="shared" si="3"/>
        <v>17.778648361749447</v>
      </c>
      <c r="L19">
        <f t="shared" si="0"/>
        <v>0.84210526315789469</v>
      </c>
      <c r="M19">
        <v>1460.09</v>
      </c>
      <c r="N19">
        <v>-69.888000000000005</v>
      </c>
      <c r="Q19">
        <f t="shared" si="1"/>
        <v>-0.84210526315789469</v>
      </c>
      <c r="R19">
        <f t="shared" si="2"/>
        <v>1460.09</v>
      </c>
    </row>
    <row r="20" spans="9:18" x14ac:dyDescent="0.4">
      <c r="I20" t="s">
        <v>28</v>
      </c>
      <c r="K20">
        <f t="shared" si="3"/>
        <v>18.889813884358787</v>
      </c>
      <c r="L20">
        <f t="shared" si="0"/>
        <v>0.89473684210526316</v>
      </c>
      <c r="M20">
        <v>2638.1</v>
      </c>
      <c r="N20">
        <v>-1129.08</v>
      </c>
      <c r="Q20">
        <f t="shared" si="1"/>
        <v>-0.89473684210526316</v>
      </c>
      <c r="R20">
        <f t="shared" si="2"/>
        <v>2638.1</v>
      </c>
    </row>
    <row r="21" spans="9:18" x14ac:dyDescent="0.4">
      <c r="I21" t="s">
        <v>29</v>
      </c>
      <c r="K21">
        <f t="shared" si="3"/>
        <v>20.000979406968128</v>
      </c>
      <c r="L21">
        <f t="shared" si="0"/>
        <v>0.94736842105263153</v>
      </c>
      <c r="O21">
        <v>3331.03</v>
      </c>
      <c r="P21">
        <v>-5227.83</v>
      </c>
    </row>
    <row r="22" spans="9:18" x14ac:dyDescent="0.4">
      <c r="I22" t="s">
        <v>30</v>
      </c>
      <c r="K22">
        <f t="shared" si="3"/>
        <v>21.112144929577468</v>
      </c>
      <c r="L22">
        <f t="shared" si="0"/>
        <v>1</v>
      </c>
    </row>
  </sheetData>
  <phoneticPr fontId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B269D-8E10-441D-A8DD-E29452542DA7}">
  <dimension ref="B1:R41"/>
  <sheetViews>
    <sheetView topLeftCell="A10" workbookViewId="0">
      <selection activeCell="A15" sqref="A15"/>
    </sheetView>
  </sheetViews>
  <sheetFormatPr defaultRowHeight="18.75" x14ac:dyDescent="0.4"/>
  <sheetData>
    <row r="1" spans="2:18" x14ac:dyDescent="0.4">
      <c r="B1" t="s">
        <v>89</v>
      </c>
      <c r="C1" t="s">
        <v>72</v>
      </c>
      <c r="D1" t="s">
        <v>73</v>
      </c>
      <c r="E1" t="s">
        <v>92</v>
      </c>
      <c r="F1" t="s">
        <v>74</v>
      </c>
      <c r="H1" t="s">
        <v>90</v>
      </c>
      <c r="I1" t="s">
        <v>72</v>
      </c>
      <c r="J1" t="s">
        <v>73</v>
      </c>
      <c r="K1" t="s">
        <v>93</v>
      </c>
      <c r="L1" t="s">
        <v>74</v>
      </c>
      <c r="N1" t="s">
        <v>91</v>
      </c>
      <c r="O1" t="s">
        <v>72</v>
      </c>
      <c r="P1" t="s">
        <v>73</v>
      </c>
      <c r="Q1" t="s">
        <v>94</v>
      </c>
      <c r="R1" t="s">
        <v>74</v>
      </c>
    </row>
    <row r="2" spans="2:18" x14ac:dyDescent="0.4">
      <c r="B2">
        <v>1</v>
      </c>
      <c r="C2">
        <v>0</v>
      </c>
      <c r="D2">
        <v>0</v>
      </c>
      <c r="E2">
        <v>73.129601791716695</v>
      </c>
      <c r="F2">
        <v>42.544547283978801</v>
      </c>
      <c r="H2">
        <v>1</v>
      </c>
      <c r="I2">
        <v>0</v>
      </c>
      <c r="J2">
        <v>0</v>
      </c>
      <c r="K2">
        <v>73.129601791716695</v>
      </c>
      <c r="L2">
        <v>42.544547283978801</v>
      </c>
      <c r="N2">
        <v>1</v>
      </c>
      <c r="O2">
        <v>0</v>
      </c>
      <c r="P2">
        <v>0</v>
      </c>
      <c r="Q2">
        <v>73.082881400768201</v>
      </c>
      <c r="R2">
        <v>41.988150430715301</v>
      </c>
    </row>
    <row r="3" spans="2:18" x14ac:dyDescent="0.4">
      <c r="B3">
        <v>1</v>
      </c>
      <c r="C3">
        <v>6.2500000000000003E-3</v>
      </c>
      <c r="D3">
        <v>2.5000000000000001E-2</v>
      </c>
      <c r="E3">
        <v>73.242492872756898</v>
      </c>
      <c r="F3">
        <v>42.610223833797001</v>
      </c>
      <c r="H3">
        <v>1</v>
      </c>
      <c r="I3">
        <v>6.2500000000000003E-3</v>
      </c>
      <c r="J3">
        <v>2.5000000000000001E-2</v>
      </c>
      <c r="K3">
        <v>73.242492872756898</v>
      </c>
      <c r="L3">
        <v>42.610223833796901</v>
      </c>
      <c r="N3">
        <v>1</v>
      </c>
      <c r="O3">
        <v>6.2500000000000003E-3</v>
      </c>
      <c r="P3">
        <v>2.5000000000000001E-2</v>
      </c>
      <c r="Q3">
        <v>73.195700358956501</v>
      </c>
      <c r="R3">
        <v>42.052968063751301</v>
      </c>
    </row>
    <row r="4" spans="2:18" x14ac:dyDescent="0.4">
      <c r="B4">
        <v>1</v>
      </c>
      <c r="C4">
        <v>1.2500000000000001E-2</v>
      </c>
      <c r="D4">
        <v>0.05</v>
      </c>
      <c r="E4">
        <v>73.582563521825307</v>
      </c>
      <c r="F4">
        <v>42.808066450941197</v>
      </c>
      <c r="H4">
        <v>1</v>
      </c>
      <c r="I4">
        <v>1.2500000000000001E-2</v>
      </c>
      <c r="J4">
        <v>0.05</v>
      </c>
      <c r="K4">
        <v>73.582563521825406</v>
      </c>
      <c r="L4">
        <v>42.808066450941098</v>
      </c>
      <c r="N4">
        <v>1</v>
      </c>
      <c r="O4">
        <v>1.2500000000000001E-2</v>
      </c>
      <c r="P4">
        <v>0.05</v>
      </c>
      <c r="Q4">
        <v>73.535553746706896</v>
      </c>
      <c r="R4">
        <v>42.248223298571602</v>
      </c>
    </row>
    <row r="5" spans="2:18" x14ac:dyDescent="0.4">
      <c r="B5">
        <v>1</v>
      </c>
      <c r="C5">
        <v>1.8749999999999999E-2</v>
      </c>
      <c r="D5">
        <v>7.4999999999999997E-2</v>
      </c>
      <c r="E5">
        <v>74.154042845037907</v>
      </c>
      <c r="F5">
        <v>43.140535498940103</v>
      </c>
      <c r="H5">
        <v>1</v>
      </c>
      <c r="I5">
        <v>1.8749999999999999E-2</v>
      </c>
      <c r="J5">
        <v>7.4999999999999997E-2</v>
      </c>
      <c r="K5">
        <v>74.154042845037907</v>
      </c>
      <c r="L5">
        <v>43.140535498939997</v>
      </c>
      <c r="N5">
        <v>1</v>
      </c>
      <c r="O5">
        <v>1.8749999999999999E-2</v>
      </c>
      <c r="P5">
        <v>7.4999999999999997E-2</v>
      </c>
      <c r="Q5">
        <v>74.106667968281499</v>
      </c>
      <c r="R5">
        <v>42.5763443221133</v>
      </c>
    </row>
    <row r="6" spans="2:18" x14ac:dyDescent="0.4">
      <c r="B6">
        <v>1</v>
      </c>
      <c r="C6">
        <v>2.5000000000000001E-2</v>
      </c>
      <c r="D6">
        <v>0.1</v>
      </c>
      <c r="E6">
        <v>74.964103992827305</v>
      </c>
      <c r="F6">
        <v>43.611804095522899</v>
      </c>
      <c r="H6">
        <v>1</v>
      </c>
      <c r="I6">
        <v>2.5000000000000001E-2</v>
      </c>
      <c r="J6">
        <v>0.1</v>
      </c>
      <c r="K6">
        <v>74.964103992827404</v>
      </c>
      <c r="L6">
        <v>43.611804095522899</v>
      </c>
      <c r="N6">
        <v>1</v>
      </c>
      <c r="O6">
        <v>2.5000000000000001E-2</v>
      </c>
      <c r="P6">
        <v>0.1</v>
      </c>
      <c r="Q6">
        <v>74.916211591394301</v>
      </c>
      <c r="R6">
        <v>43.041449676143998</v>
      </c>
    </row>
    <row r="7" spans="2:18" x14ac:dyDescent="0.4">
      <c r="B7">
        <v>1</v>
      </c>
      <c r="C7">
        <v>3.125E-2</v>
      </c>
      <c r="D7">
        <v>0.125</v>
      </c>
      <c r="E7">
        <v>76.023057115492904</v>
      </c>
      <c r="F7">
        <v>44.227870368207903</v>
      </c>
      <c r="H7">
        <v>1</v>
      </c>
      <c r="I7">
        <v>3.125E-2</v>
      </c>
      <c r="J7">
        <v>0.125</v>
      </c>
      <c r="K7">
        <v>76.023057115492904</v>
      </c>
      <c r="L7">
        <v>44.227870368207903</v>
      </c>
      <c r="N7">
        <v>1</v>
      </c>
      <c r="O7">
        <v>3.125E-2</v>
      </c>
      <c r="P7">
        <v>0.125</v>
      </c>
      <c r="Q7">
        <v>75.974488179487295</v>
      </c>
      <c r="R7">
        <v>43.649459044774197</v>
      </c>
    </row>
    <row r="8" spans="2:18" x14ac:dyDescent="0.4">
      <c r="B8">
        <v>1</v>
      </c>
      <c r="C8">
        <v>3.7499999999999999E-2</v>
      </c>
      <c r="D8">
        <v>0.15</v>
      </c>
      <c r="E8">
        <v>77.344631926221794</v>
      </c>
      <c r="F8">
        <v>44.996721840755399</v>
      </c>
      <c r="H8">
        <v>1</v>
      </c>
      <c r="I8">
        <v>3.7499999999999999E-2</v>
      </c>
      <c r="J8">
        <v>0.15</v>
      </c>
      <c r="K8">
        <v>77.344631926221794</v>
      </c>
      <c r="L8">
        <v>44.996721840755299</v>
      </c>
      <c r="N8">
        <v>1</v>
      </c>
      <c r="O8">
        <v>3.7499999999999999E-2</v>
      </c>
      <c r="P8">
        <v>0.15</v>
      </c>
      <c r="Q8">
        <v>77.295218674230497</v>
      </c>
      <c r="R8">
        <v>44.408255491066498</v>
      </c>
    </row>
    <row r="9" spans="2:18" x14ac:dyDescent="0.4">
      <c r="B9">
        <v>1</v>
      </c>
      <c r="C9">
        <v>4.3749999999999997E-2</v>
      </c>
      <c r="D9">
        <v>0.17499999999999999</v>
      </c>
      <c r="E9">
        <v>78.946363356224296</v>
      </c>
      <c r="F9">
        <v>45.928559795433003</v>
      </c>
      <c r="H9">
        <v>1</v>
      </c>
      <c r="I9">
        <v>4.3749999999999997E-2</v>
      </c>
      <c r="J9">
        <v>0.17499999999999999</v>
      </c>
      <c r="K9">
        <v>78.946363356224396</v>
      </c>
      <c r="L9">
        <v>45.928559795432903</v>
      </c>
      <c r="N9">
        <v>1</v>
      </c>
      <c r="O9">
        <v>4.3749999999999997E-2</v>
      </c>
      <c r="P9">
        <v>0.17499999999999999</v>
      </c>
      <c r="Q9">
        <v>78.895926804272804</v>
      </c>
      <c r="R9">
        <v>45.3279068850957</v>
      </c>
    </row>
    <row r="10" spans="2:18" x14ac:dyDescent="0.4">
      <c r="B10">
        <v>1</v>
      </c>
      <c r="C10">
        <v>0.05</v>
      </c>
      <c r="D10">
        <v>0.2</v>
      </c>
      <c r="E10">
        <v>80.850099273925807</v>
      </c>
      <c r="F10">
        <v>47.036094648385401</v>
      </c>
      <c r="H10">
        <v>1</v>
      </c>
      <c r="I10">
        <v>0.05</v>
      </c>
      <c r="J10">
        <v>0.2</v>
      </c>
      <c r="K10">
        <v>80.850099273925807</v>
      </c>
      <c r="L10">
        <v>47.036094648385301</v>
      </c>
      <c r="N10">
        <v>1</v>
      </c>
      <c r="O10">
        <v>0.05</v>
      </c>
      <c r="P10">
        <v>0.2</v>
      </c>
      <c r="Q10">
        <v>80.798446480067298</v>
      </c>
      <c r="R10">
        <v>46.4209574164041</v>
      </c>
    </row>
    <row r="11" spans="2:18" x14ac:dyDescent="0.4">
      <c r="B11">
        <v>1</v>
      </c>
      <c r="C11">
        <v>5.6250000000000001E-2</v>
      </c>
      <c r="D11">
        <v>0.22500000000000001</v>
      </c>
      <c r="E11">
        <v>83.082656183558896</v>
      </c>
      <c r="F11">
        <v>48.334927414856402</v>
      </c>
      <c r="H11">
        <v>1</v>
      </c>
      <c r="I11">
        <v>5.6250000000000001E-2</v>
      </c>
      <c r="J11">
        <v>0.22500000000000001</v>
      </c>
      <c r="K11">
        <v>83.082656183558896</v>
      </c>
      <c r="L11">
        <v>48.334927414856303</v>
      </c>
      <c r="N11">
        <v>1</v>
      </c>
      <c r="O11">
        <v>5.6250000000000001E-2</v>
      </c>
      <c r="P11">
        <v>0.22500000000000001</v>
      </c>
      <c r="Q11">
        <v>83.029577073556496</v>
      </c>
      <c r="R11">
        <v>47.702804070427902</v>
      </c>
    </row>
    <row r="12" spans="2:18" x14ac:dyDescent="0.4">
      <c r="B12">
        <v>1</v>
      </c>
      <c r="C12">
        <v>6.25E-2</v>
      </c>
      <c r="D12">
        <v>0.25</v>
      </c>
      <c r="E12">
        <v>85.676657837287706</v>
      </c>
      <c r="F12">
        <v>49.8440375878628</v>
      </c>
      <c r="H12">
        <v>1</v>
      </c>
      <c r="I12">
        <v>6.25E-2</v>
      </c>
      <c r="J12">
        <v>0.25</v>
      </c>
      <c r="K12">
        <v>85.676657837287706</v>
      </c>
      <c r="L12">
        <v>49.844037587862701</v>
      </c>
      <c r="N12">
        <v>1</v>
      </c>
      <c r="O12">
        <v>6.25E-2</v>
      </c>
      <c r="P12">
        <v>0.25</v>
      </c>
      <c r="Q12">
        <v>85.621921494531193</v>
      </c>
      <c r="R12">
        <v>49.1921781267027</v>
      </c>
    </row>
    <row r="13" spans="2:18" x14ac:dyDescent="0.4">
      <c r="B13">
        <v>1</v>
      </c>
      <c r="C13">
        <v>6.8750000000000006E-2</v>
      </c>
      <c r="D13">
        <v>0.27500000000000002</v>
      </c>
      <c r="E13">
        <v>88.671603650383901</v>
      </c>
      <c r="F13">
        <v>51.586404709198099</v>
      </c>
      <c r="H13">
        <v>1</v>
      </c>
      <c r="I13">
        <v>6.8750000000000006E-2</v>
      </c>
      <c r="J13">
        <v>0.27500000000000002</v>
      </c>
      <c r="K13">
        <v>88.671603650384</v>
      </c>
      <c r="L13">
        <v>51.5864047091979</v>
      </c>
      <c r="N13">
        <v>1</v>
      </c>
      <c r="O13">
        <v>6.8750000000000006E-2</v>
      </c>
      <c r="P13">
        <v>0.27500000000000002</v>
      </c>
      <c r="Q13">
        <v>88.614953923227304</v>
      </c>
      <c r="R13">
        <v>50.911758600972</v>
      </c>
    </row>
    <row r="14" spans="2:18" x14ac:dyDescent="0.4">
      <c r="B14">
        <v>1</v>
      </c>
      <c r="C14">
        <v>7.4999999999999997E-2</v>
      </c>
      <c r="D14">
        <v>0.3</v>
      </c>
      <c r="E14">
        <v>92.115229923103001</v>
      </c>
      <c r="F14">
        <v>53.589800286345103</v>
      </c>
      <c r="H14">
        <v>1</v>
      </c>
      <c r="I14">
        <v>7.4999999999999997E-2</v>
      </c>
      <c r="J14">
        <v>0.3</v>
      </c>
      <c r="K14">
        <v>92.115229923103101</v>
      </c>
      <c r="L14">
        <v>53.589800286345003</v>
      </c>
      <c r="N14">
        <v>1</v>
      </c>
      <c r="O14">
        <v>7.4999999999999997E-2</v>
      </c>
      <c r="P14">
        <v>0.3</v>
      </c>
      <c r="Q14">
        <v>92.056380162556394</v>
      </c>
      <c r="R14">
        <v>52.8889538054244</v>
      </c>
    </row>
    <row r="15" spans="2:18" x14ac:dyDescent="0.4">
      <c r="B15">
        <v>1</v>
      </c>
      <c r="C15">
        <v>8.1250000000000003E-2</v>
      </c>
      <c r="D15">
        <v>0.32500000000000001</v>
      </c>
      <c r="E15">
        <v>96.065248909263005</v>
      </c>
      <c r="F15">
        <v>55.887799528949103</v>
      </c>
      <c r="H15">
        <v>1</v>
      </c>
      <c r="I15">
        <v>8.1250000000000003E-2</v>
      </c>
      <c r="J15">
        <v>0.32500000000000001</v>
      </c>
      <c r="K15">
        <v>96.065248909263104</v>
      </c>
      <c r="L15">
        <v>55.887799528949003</v>
      </c>
      <c r="N15">
        <v>1</v>
      </c>
      <c r="O15">
        <v>8.1250000000000003E-2</v>
      </c>
      <c r="P15">
        <v>0.32500000000000001</v>
      </c>
      <c r="Q15">
        <v>96.003875595643905</v>
      </c>
      <c r="R15">
        <v>55.156899853694199</v>
      </c>
    </row>
    <row r="16" spans="2:18" x14ac:dyDescent="0.4">
      <c r="B16">
        <v>1</v>
      </c>
      <c r="C16">
        <v>8.7499999999999994E-2</v>
      </c>
      <c r="D16">
        <v>0.35</v>
      </c>
      <c r="E16">
        <v>100.59158131338</v>
      </c>
      <c r="F16">
        <v>58.521080146809602</v>
      </c>
      <c r="H16">
        <v>1</v>
      </c>
      <c r="I16">
        <v>8.7499999999999994E-2</v>
      </c>
      <c r="J16">
        <v>0.35</v>
      </c>
      <c r="K16">
        <v>100.59158131338</v>
      </c>
      <c r="L16">
        <v>58.521080146809403</v>
      </c>
      <c r="N16">
        <v>1</v>
      </c>
      <c r="O16">
        <v>8.7499999999999994E-2</v>
      </c>
      <c r="P16">
        <v>0.35</v>
      </c>
      <c r="Q16">
        <v>100.527316256687</v>
      </c>
      <c r="R16">
        <v>57.755742473195902</v>
      </c>
    </row>
    <row r="17" spans="2:18" x14ac:dyDescent="0.4">
      <c r="B17">
        <v>1</v>
      </c>
      <c r="C17">
        <v>9.375E-2</v>
      </c>
      <c r="D17">
        <v>0.375</v>
      </c>
      <c r="E17">
        <v>105.77924068509</v>
      </c>
      <c r="F17">
        <v>61.539100401609801</v>
      </c>
      <c r="H17">
        <v>1</v>
      </c>
      <c r="I17">
        <v>9.375E-2</v>
      </c>
      <c r="J17">
        <v>0.375</v>
      </c>
      <c r="K17">
        <v>105.77924068509</v>
      </c>
      <c r="L17">
        <v>61.539100401609602</v>
      </c>
      <c r="N17">
        <v>1</v>
      </c>
      <c r="O17">
        <v>9.375E-2</v>
      </c>
      <c r="P17">
        <v>0.375</v>
      </c>
      <c r="Q17">
        <v>105.711661382619</v>
      </c>
      <c r="R17">
        <v>60.734293111322401</v>
      </c>
    </row>
    <row r="18" spans="2:18" x14ac:dyDescent="0.4">
      <c r="B18">
        <v>1</v>
      </c>
      <c r="C18">
        <v>0.1</v>
      </c>
      <c r="D18">
        <v>0.4</v>
      </c>
      <c r="E18">
        <v>111.732089202762</v>
      </c>
      <c r="F18">
        <v>65.002284106011601</v>
      </c>
      <c r="H18">
        <v>1</v>
      </c>
      <c r="I18">
        <v>0.1</v>
      </c>
      <c r="J18">
        <v>0.4</v>
      </c>
      <c r="K18">
        <v>111.732089202762</v>
      </c>
      <c r="L18">
        <v>65.002284106011501</v>
      </c>
      <c r="N18">
        <v>1</v>
      </c>
      <c r="O18">
        <v>0.1</v>
      </c>
      <c r="P18">
        <v>0.4</v>
      </c>
      <c r="Q18">
        <v>111.660706797263</v>
      </c>
      <c r="R18">
        <v>64.152185359158906</v>
      </c>
    </row>
    <row r="19" spans="2:18" x14ac:dyDescent="0.4">
      <c r="B19">
        <v>1</v>
      </c>
      <c r="C19">
        <v>0.10625</v>
      </c>
      <c r="D19">
        <v>0.42499999999999999</v>
      </c>
      <c r="E19">
        <v>118.577772367807</v>
      </c>
      <c r="F19">
        <v>68.984891476634601</v>
      </c>
      <c r="H19">
        <v>1</v>
      </c>
      <c r="I19">
        <v>0.10625</v>
      </c>
      <c r="J19">
        <v>0.42499999999999999</v>
      </c>
      <c r="K19">
        <v>118.577772367807</v>
      </c>
      <c r="L19">
        <v>68.984891476634502</v>
      </c>
      <c r="N19">
        <v>1</v>
      </c>
      <c r="O19">
        <v>0.10625</v>
      </c>
      <c r="P19">
        <v>0.42499999999999999</v>
      </c>
      <c r="Q19">
        <v>118.50201645300599</v>
      </c>
      <c r="R19">
        <v>68.082708259496997</v>
      </c>
    </row>
    <row r="20" spans="2:18" x14ac:dyDescent="0.4">
      <c r="B20">
        <v>1</v>
      </c>
      <c r="C20">
        <v>0.1125</v>
      </c>
      <c r="D20">
        <v>0.45</v>
      </c>
      <c r="E20">
        <v>126.474268974978</v>
      </c>
      <c r="F20">
        <v>73.578829704800995</v>
      </c>
      <c r="H20">
        <v>1</v>
      </c>
      <c r="I20">
        <v>0.1125</v>
      </c>
      <c r="J20">
        <v>0.45</v>
      </c>
      <c r="K20">
        <v>126.474268974978</v>
      </c>
      <c r="L20">
        <v>73.578829704800796</v>
      </c>
      <c r="N20">
        <v>1</v>
      </c>
      <c r="O20">
        <v>0.1125</v>
      </c>
      <c r="P20">
        <v>0.45</v>
      </c>
      <c r="Q20">
        <v>126.393468216507</v>
      </c>
      <c r="R20">
        <v>72.616567043000799</v>
      </c>
    </row>
    <row r="21" spans="2:18" x14ac:dyDescent="0.4">
      <c r="B21">
        <v>1</v>
      </c>
      <c r="C21">
        <v>0.11874999999999999</v>
      </c>
      <c r="D21">
        <v>0.47499999999999998</v>
      </c>
      <c r="E21">
        <v>135.61868425313199</v>
      </c>
      <c r="F21">
        <v>78.898768534685701</v>
      </c>
      <c r="H21">
        <v>1</v>
      </c>
      <c r="I21">
        <v>0.11874999999999999</v>
      </c>
      <c r="J21">
        <v>0.47499999999999998</v>
      </c>
      <c r="K21">
        <v>135.61868425313199</v>
      </c>
      <c r="L21">
        <v>78.898768534685601</v>
      </c>
      <c r="N21">
        <v>1</v>
      </c>
      <c r="O21">
        <v>0.11874999999999999</v>
      </c>
      <c r="P21">
        <v>0.47499999999999998</v>
      </c>
      <c r="Q21">
        <v>135.532041391787</v>
      </c>
      <c r="R21">
        <v>77.866931804915296</v>
      </c>
    </row>
    <row r="22" spans="2:18" x14ac:dyDescent="0.4">
      <c r="B22">
        <v>1</v>
      </c>
      <c r="C22">
        <v>0.125</v>
      </c>
      <c r="D22">
        <v>0.5</v>
      </c>
      <c r="E22">
        <v>146.25920358343299</v>
      </c>
      <c r="F22">
        <v>85.089094567957702</v>
      </c>
      <c r="H22">
        <v>1</v>
      </c>
      <c r="I22">
        <v>0.125</v>
      </c>
      <c r="J22">
        <v>0.5</v>
      </c>
      <c r="K22">
        <v>146.25920358343299</v>
      </c>
      <c r="L22">
        <v>85.089094567957602</v>
      </c>
      <c r="N22">
        <v>1</v>
      </c>
      <c r="O22">
        <v>0.125</v>
      </c>
      <c r="P22">
        <v>0.5</v>
      </c>
      <c r="Q22">
        <v>146.165762801536</v>
      </c>
      <c r="R22">
        <v>83.976300861430701</v>
      </c>
    </row>
    <row r="23" spans="2:18" x14ac:dyDescent="0.4">
      <c r="B23">
        <v>1</v>
      </c>
      <c r="C23">
        <v>0.13125000000000001</v>
      </c>
      <c r="D23">
        <v>0.52500000000000002</v>
      </c>
      <c r="E23">
        <v>158.71156983416901</v>
      </c>
      <c r="F23">
        <v>92.333497269079103</v>
      </c>
      <c r="H23">
        <v>1</v>
      </c>
      <c r="I23">
        <v>0.13125000000000001</v>
      </c>
      <c r="J23">
        <v>0.52500000000000002</v>
      </c>
      <c r="K23">
        <v>158.71156983416901</v>
      </c>
      <c r="L23">
        <v>92.333497269079004</v>
      </c>
      <c r="N23">
        <v>1</v>
      </c>
      <c r="O23">
        <v>0.13125000000000001</v>
      </c>
      <c r="P23">
        <v>0.52500000000000002</v>
      </c>
      <c r="Q23">
        <v>158.61017359503899</v>
      </c>
      <c r="R23">
        <v>91.125961389371298</v>
      </c>
    </row>
    <row r="24" spans="2:18" x14ac:dyDescent="0.4">
      <c r="B24">
        <v>1</v>
      </c>
      <c r="C24">
        <v>0.13750000000000001</v>
      </c>
      <c r="D24">
        <v>0.55000000000000004</v>
      </c>
      <c r="E24">
        <v>173.38214699633099</v>
      </c>
      <c r="F24">
        <v>100.86838667729</v>
      </c>
      <c r="H24">
        <v>1</v>
      </c>
      <c r="I24">
        <v>0.13750000000000001</v>
      </c>
      <c r="J24">
        <v>0.55000000000000004</v>
      </c>
      <c r="K24">
        <v>173.38214699633099</v>
      </c>
      <c r="L24">
        <v>100.86838667729</v>
      </c>
      <c r="N24">
        <v>1</v>
      </c>
      <c r="O24">
        <v>0.13750000000000001</v>
      </c>
      <c r="P24">
        <v>0.55000000000000004</v>
      </c>
      <c r="Q24">
        <v>173.27137814906899</v>
      </c>
      <c r="R24">
        <v>99.549231661575305</v>
      </c>
    </row>
    <row r="25" spans="2:18" x14ac:dyDescent="0.4">
      <c r="B25">
        <v>1</v>
      </c>
      <c r="C25">
        <v>0.14374999999999999</v>
      </c>
      <c r="D25">
        <v>0.57499999999999996</v>
      </c>
      <c r="E25">
        <v>190.80075533707901</v>
      </c>
      <c r="F25">
        <v>111.00199588638699</v>
      </c>
      <c r="H25">
        <v>1</v>
      </c>
      <c r="I25">
        <v>0.14374999999999999</v>
      </c>
      <c r="J25">
        <v>0.57499999999999996</v>
      </c>
      <c r="K25">
        <v>190.80075533707901</v>
      </c>
      <c r="L25">
        <v>111.001995886386</v>
      </c>
      <c r="N25">
        <v>1</v>
      </c>
      <c r="O25">
        <v>0.14374999999999999</v>
      </c>
      <c r="P25">
        <v>0.57499999999999996</v>
      </c>
      <c r="Q25">
        <v>190.67885824391601</v>
      </c>
      <c r="R25">
        <v>109.550313704769</v>
      </c>
    </row>
    <row r="26" spans="2:18" x14ac:dyDescent="0.4">
      <c r="B26">
        <v>1</v>
      </c>
      <c r="C26">
        <v>0.15</v>
      </c>
      <c r="D26">
        <v>0.6</v>
      </c>
      <c r="E26">
        <v>211.66830789294099</v>
      </c>
      <c r="F26">
        <v>123.14209448753</v>
      </c>
      <c r="H26">
        <v>1</v>
      </c>
      <c r="I26">
        <v>0.15</v>
      </c>
      <c r="J26">
        <v>0.6</v>
      </c>
      <c r="K26">
        <v>211.66830789293999</v>
      </c>
      <c r="L26">
        <v>123.14209448752899</v>
      </c>
      <c r="N26">
        <v>1</v>
      </c>
      <c r="O26">
        <v>0.15</v>
      </c>
      <c r="P26">
        <v>0.6</v>
      </c>
      <c r="Q26">
        <v>211.533079123005</v>
      </c>
      <c r="R26">
        <v>121.531644306457</v>
      </c>
    </row>
    <row r="27" spans="2:18" x14ac:dyDescent="0.4">
      <c r="B27">
        <v>1</v>
      </c>
      <c r="C27">
        <v>0.15625</v>
      </c>
      <c r="D27">
        <v>0.625</v>
      </c>
      <c r="E27">
        <v>236.92739066406</v>
      </c>
      <c r="F27">
        <v>137.837049949841</v>
      </c>
      <c r="H27">
        <v>1</v>
      </c>
      <c r="I27">
        <v>0.15625</v>
      </c>
      <c r="J27">
        <v>0.625</v>
      </c>
      <c r="K27">
        <v>236.92739066406</v>
      </c>
      <c r="L27">
        <v>137.837049949841</v>
      </c>
      <c r="N27">
        <v>1</v>
      </c>
      <c r="O27">
        <v>0.15625</v>
      </c>
      <c r="P27">
        <v>0.625</v>
      </c>
      <c r="Q27">
        <v>236.77602459550499</v>
      </c>
      <c r="R27">
        <v>136.03441939548799</v>
      </c>
    </row>
    <row r="28" spans="2:18" x14ac:dyDescent="0.4">
      <c r="B28">
        <v>1</v>
      </c>
      <c r="C28">
        <v>0.16250000000000001</v>
      </c>
      <c r="D28">
        <v>0.65</v>
      </c>
      <c r="E28">
        <v>267.86933837903098</v>
      </c>
      <c r="F28">
        <v>155.83812099857099</v>
      </c>
      <c r="H28">
        <v>1</v>
      </c>
      <c r="I28">
        <v>0.16250000000000001</v>
      </c>
      <c r="J28">
        <v>0.65</v>
      </c>
      <c r="K28">
        <v>267.86933837903098</v>
      </c>
      <c r="L28">
        <v>155.83812099856999</v>
      </c>
      <c r="N28">
        <v>1</v>
      </c>
      <c r="O28">
        <v>0.16250000000000001</v>
      </c>
      <c r="P28">
        <v>0.65</v>
      </c>
      <c r="Q28">
        <v>267.69820439353799</v>
      </c>
      <c r="R28">
        <v>153.80007274850101</v>
      </c>
    </row>
    <row r="29" spans="2:18" x14ac:dyDescent="0.4">
      <c r="B29">
        <v>1</v>
      </c>
      <c r="C29">
        <v>0.16875000000000001</v>
      </c>
      <c r="D29">
        <v>0.67500000000000004</v>
      </c>
      <c r="E29">
        <v>306.301076344259</v>
      </c>
      <c r="F29">
        <v>178.19652105828899</v>
      </c>
      <c r="H29">
        <v>1</v>
      </c>
      <c r="I29">
        <v>0.16875000000000001</v>
      </c>
      <c r="J29">
        <v>0.67500000000000004</v>
      </c>
      <c r="K29">
        <v>306.301076344259</v>
      </c>
      <c r="L29">
        <v>178.19652105828899</v>
      </c>
      <c r="N29">
        <v>1</v>
      </c>
      <c r="O29">
        <v>0.16875000000000001</v>
      </c>
      <c r="P29">
        <v>0.67500000000000004</v>
      </c>
      <c r="Q29">
        <v>306.10538943110498</v>
      </c>
      <c r="R29">
        <v>175.86607003908901</v>
      </c>
    </row>
    <row r="30" spans="2:18" x14ac:dyDescent="0.4">
      <c r="B30">
        <v>1</v>
      </c>
      <c r="C30">
        <v>0.17499999999999999</v>
      </c>
      <c r="D30">
        <v>0.7</v>
      </c>
      <c r="E30">
        <v>354.813126887946</v>
      </c>
      <c r="F30">
        <v>206.41933613770101</v>
      </c>
      <c r="H30">
        <v>1</v>
      </c>
      <c r="I30">
        <v>0.17499999999999999</v>
      </c>
      <c r="J30">
        <v>0.7</v>
      </c>
      <c r="K30">
        <v>354.813126887946</v>
      </c>
      <c r="L30">
        <v>206.41933613769999</v>
      </c>
      <c r="N30">
        <v>1</v>
      </c>
      <c r="O30">
        <v>0.17499999999999999</v>
      </c>
      <c r="P30">
        <v>0.7</v>
      </c>
      <c r="Q30">
        <v>354.58644702649798</v>
      </c>
      <c r="R30">
        <v>203.71978763121101</v>
      </c>
    </row>
    <row r="31" spans="2:18" x14ac:dyDescent="0.4">
      <c r="B31">
        <v>1</v>
      </c>
      <c r="C31">
        <v>0.18124999999999999</v>
      </c>
      <c r="D31">
        <v>0.72499999999999998</v>
      </c>
      <c r="E31">
        <v>417.22547224952899</v>
      </c>
      <c r="F31">
        <v>242.728914110006</v>
      </c>
      <c r="H31">
        <v>1</v>
      </c>
      <c r="I31">
        <v>0.18124999999999999</v>
      </c>
      <c r="J31">
        <v>0.72499999999999998</v>
      </c>
      <c r="K31">
        <v>417.22547224953001</v>
      </c>
      <c r="L31">
        <v>242.72891411000501</v>
      </c>
      <c r="N31">
        <v>1</v>
      </c>
      <c r="O31">
        <v>0.18124999999999999</v>
      </c>
      <c r="P31">
        <v>0.72499999999999998</v>
      </c>
      <c r="Q31">
        <v>416.958918942803</v>
      </c>
      <c r="R31">
        <v>239.55450957103099</v>
      </c>
    </row>
    <row r="32" spans="2:18" x14ac:dyDescent="0.4">
      <c r="B32">
        <v>1</v>
      </c>
      <c r="C32">
        <v>0.1875</v>
      </c>
      <c r="D32">
        <v>0.75</v>
      </c>
      <c r="E32">
        <v>499.36015649644497</v>
      </c>
      <c r="F32">
        <v>290.51234068396798</v>
      </c>
      <c r="H32">
        <v>1</v>
      </c>
      <c r="I32">
        <v>0.1875</v>
      </c>
      <c r="J32">
        <v>0.75</v>
      </c>
      <c r="K32">
        <v>499.36015649644497</v>
      </c>
      <c r="L32">
        <v>290.51234068396701</v>
      </c>
      <c r="N32">
        <v>1</v>
      </c>
      <c r="O32">
        <v>0.1875</v>
      </c>
      <c r="P32">
        <v>0.75</v>
      </c>
      <c r="Q32">
        <v>499.04112971161402</v>
      </c>
      <c r="R32">
        <v>286.71302531902001</v>
      </c>
    </row>
    <row r="33" spans="2:18" x14ac:dyDescent="0.4">
      <c r="B33">
        <v>1</v>
      </c>
      <c r="C33">
        <v>0.19375000000000001</v>
      </c>
      <c r="D33">
        <v>0.77500000000000002</v>
      </c>
      <c r="E33">
        <v>610.44593180176503</v>
      </c>
      <c r="F33">
        <v>355.13861929430698</v>
      </c>
      <c r="H33">
        <v>1</v>
      </c>
      <c r="I33">
        <v>0.19375000000000001</v>
      </c>
      <c r="J33">
        <v>0.77500000000000002</v>
      </c>
      <c r="K33">
        <v>610.44593180176605</v>
      </c>
      <c r="L33">
        <v>355.13861929430601</v>
      </c>
      <c r="N33">
        <v>1</v>
      </c>
      <c r="O33">
        <v>0.19375000000000001</v>
      </c>
      <c r="P33">
        <v>0.77500000000000002</v>
      </c>
      <c r="Q33">
        <v>610.05593552272205</v>
      </c>
      <c r="R33">
        <v>350.49412257587301</v>
      </c>
    </row>
    <row r="34" spans="2:18" x14ac:dyDescent="0.4">
      <c r="B34">
        <v>1</v>
      </c>
      <c r="C34">
        <v>0.2</v>
      </c>
      <c r="D34">
        <v>0.8</v>
      </c>
      <c r="E34">
        <v>765.82313229783801</v>
      </c>
      <c r="F34">
        <v>445.53228330173499</v>
      </c>
      <c r="H34">
        <v>1</v>
      </c>
      <c r="I34">
        <v>0.2</v>
      </c>
      <c r="J34">
        <v>0.8</v>
      </c>
      <c r="K34">
        <v>765.82313229783699</v>
      </c>
      <c r="L34">
        <v>445.532283301733</v>
      </c>
      <c r="N34">
        <v>1</v>
      </c>
      <c r="O34">
        <v>0.2</v>
      </c>
      <c r="P34">
        <v>0.8</v>
      </c>
      <c r="Q34">
        <v>765.33387001195501</v>
      </c>
      <c r="R34">
        <v>439.705619809425</v>
      </c>
    </row>
    <row r="35" spans="2:18" x14ac:dyDescent="0.4">
      <c r="B35">
        <v>1</v>
      </c>
      <c r="C35">
        <v>0.20624999999999999</v>
      </c>
      <c r="D35">
        <v>0.82499999999999996</v>
      </c>
      <c r="E35">
        <v>992.53099015990199</v>
      </c>
      <c r="F35">
        <v>577.42392419885005</v>
      </c>
      <c r="H35">
        <v>1</v>
      </c>
      <c r="I35">
        <v>0.20624999999999999</v>
      </c>
      <c r="J35">
        <v>0.82499999999999996</v>
      </c>
      <c r="K35">
        <v>992.53099015990404</v>
      </c>
      <c r="L35">
        <v>577.42392419885005</v>
      </c>
      <c r="N35">
        <v>1</v>
      </c>
      <c r="O35">
        <v>0.20624999999999999</v>
      </c>
      <c r="P35">
        <v>0.82499999999999996</v>
      </c>
      <c r="Q35">
        <v>991.89689076987997</v>
      </c>
      <c r="R35">
        <v>569.87238410891098</v>
      </c>
    </row>
    <row r="36" spans="2:18" x14ac:dyDescent="0.4">
      <c r="B36">
        <v>1</v>
      </c>
      <c r="C36">
        <v>0.21249999999999999</v>
      </c>
      <c r="D36">
        <v>0.85</v>
      </c>
      <c r="E36">
        <v>1341.9078756255601</v>
      </c>
      <c r="F36">
        <v>780.68062271005101</v>
      </c>
      <c r="H36">
        <v>1</v>
      </c>
      <c r="I36">
        <v>0.21249999999999999</v>
      </c>
      <c r="J36">
        <v>0.85</v>
      </c>
      <c r="K36">
        <v>1341.9078756255601</v>
      </c>
      <c r="L36">
        <v>780.68062271004703</v>
      </c>
      <c r="N36">
        <v>1</v>
      </c>
      <c r="O36">
        <v>0.21249999999999999</v>
      </c>
      <c r="P36">
        <v>0.85</v>
      </c>
      <c r="Q36">
        <v>1341.0505694317601</v>
      </c>
      <c r="R36">
        <v>770.47089503377902</v>
      </c>
    </row>
    <row r="37" spans="2:18" x14ac:dyDescent="0.4">
      <c r="B37">
        <v>1</v>
      </c>
      <c r="C37">
        <v>0.21875</v>
      </c>
      <c r="D37">
        <v>0.875</v>
      </c>
      <c r="E37">
        <v>1921.4175688702801</v>
      </c>
      <c r="F37">
        <v>1117.8214923676601</v>
      </c>
      <c r="H37">
        <v>1</v>
      </c>
      <c r="I37">
        <v>0.21875</v>
      </c>
      <c r="J37">
        <v>0.875</v>
      </c>
      <c r="K37">
        <v>1921.4175688702801</v>
      </c>
      <c r="L37">
        <v>1117.8214923676501</v>
      </c>
      <c r="N37">
        <v>1</v>
      </c>
      <c r="O37">
        <v>0.21875</v>
      </c>
      <c r="P37">
        <v>0.875</v>
      </c>
      <c r="Q37">
        <v>1920.19003066697</v>
      </c>
      <c r="R37">
        <v>1103.2026422312999</v>
      </c>
    </row>
    <row r="38" spans="2:18" x14ac:dyDescent="0.4">
      <c r="B38">
        <v>1</v>
      </c>
      <c r="C38">
        <v>0.22500000000000001</v>
      </c>
      <c r="D38">
        <v>0.9</v>
      </c>
      <c r="E38">
        <v>2988.3284251985201</v>
      </c>
      <c r="F38">
        <v>1738.5173291114099</v>
      </c>
      <c r="H38">
        <v>1</v>
      </c>
      <c r="I38">
        <v>0.22500000000000001</v>
      </c>
      <c r="J38">
        <v>0.9</v>
      </c>
      <c r="K38">
        <v>2988.3284251985201</v>
      </c>
      <c r="L38">
        <v>1738.5173291114099</v>
      </c>
      <c r="N38">
        <v>1</v>
      </c>
      <c r="O38">
        <v>0.22500000000000001</v>
      </c>
      <c r="P38">
        <v>0.9</v>
      </c>
      <c r="Q38">
        <v>2986.41926845642</v>
      </c>
      <c r="R38">
        <v>1715.78102956155</v>
      </c>
    </row>
    <row r="39" spans="2:18" x14ac:dyDescent="0.4">
      <c r="B39">
        <v>1</v>
      </c>
      <c r="C39">
        <v>0.23125000000000001</v>
      </c>
      <c r="D39">
        <v>0.92500000000000004</v>
      </c>
      <c r="E39">
        <v>5293.4774596571997</v>
      </c>
      <c r="F39">
        <v>3079.5819553412498</v>
      </c>
      <c r="H39">
        <v>1</v>
      </c>
      <c r="I39">
        <v>0.23125000000000001</v>
      </c>
      <c r="J39">
        <v>0.92500000000000004</v>
      </c>
      <c r="K39">
        <v>5293.4774596572197</v>
      </c>
      <c r="L39">
        <v>3079.5819553412598</v>
      </c>
      <c r="N39">
        <v>1</v>
      </c>
      <c r="O39">
        <v>0.23125000000000001</v>
      </c>
      <c r="P39">
        <v>0.92500000000000004</v>
      </c>
      <c r="Q39">
        <v>5290.0956097587696</v>
      </c>
      <c r="R39">
        <v>3039.3072358129998</v>
      </c>
    </row>
    <row r="40" spans="2:18" x14ac:dyDescent="0.4">
      <c r="B40">
        <v>1</v>
      </c>
      <c r="C40">
        <v>0.23749999999999999</v>
      </c>
      <c r="D40">
        <v>0.95</v>
      </c>
      <c r="E40">
        <v>11879.7311372722</v>
      </c>
      <c r="F40">
        <v>6911.2612499947099</v>
      </c>
      <c r="H40">
        <v>1</v>
      </c>
      <c r="I40">
        <v>0.23749999999999999</v>
      </c>
      <c r="J40">
        <v>0.95</v>
      </c>
      <c r="K40">
        <v>11879.7311372722</v>
      </c>
      <c r="L40">
        <v>6911.2612499946899</v>
      </c>
      <c r="N40">
        <v>1</v>
      </c>
      <c r="O40">
        <v>0.23749999999999999</v>
      </c>
      <c r="P40">
        <v>0.95</v>
      </c>
      <c r="Q40">
        <v>11872.141520079</v>
      </c>
      <c r="R40">
        <v>6820.8758949476796</v>
      </c>
    </row>
    <row r="41" spans="2:18" x14ac:dyDescent="0.4">
      <c r="B41">
        <v>1</v>
      </c>
      <c r="C41">
        <v>0.24374999999999999</v>
      </c>
      <c r="D41">
        <v>0.97499999999999998</v>
      </c>
      <c r="E41">
        <v>47445.682056216698</v>
      </c>
      <c r="F41">
        <v>27602.434776145299</v>
      </c>
      <c r="H41">
        <v>1</v>
      </c>
      <c r="I41">
        <v>0.24374999999999999</v>
      </c>
      <c r="J41">
        <v>0.97499999999999998</v>
      </c>
      <c r="K41">
        <v>47445.682056216603</v>
      </c>
      <c r="L41">
        <v>27602.434776145201</v>
      </c>
      <c r="N41">
        <v>1</v>
      </c>
      <c r="O41">
        <v>0.24374999999999999</v>
      </c>
      <c r="P41">
        <v>0.97499999999999998</v>
      </c>
      <c r="Q41">
        <v>47415.370379957298</v>
      </c>
      <c r="R41">
        <v>27241.450611726999</v>
      </c>
    </row>
  </sheetData>
  <phoneticPr fontId="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6708F2-5DA6-4E90-9AA5-3F23FDEF63A8}">
  <dimension ref="A1:AI41"/>
  <sheetViews>
    <sheetView workbookViewId="0">
      <selection activeCell="L19" sqref="L19"/>
    </sheetView>
  </sheetViews>
  <sheetFormatPr defaultRowHeight="18.75" x14ac:dyDescent="0.4"/>
  <sheetData>
    <row r="1" spans="1:35" x14ac:dyDescent="0.4">
      <c r="A1" t="s">
        <v>71</v>
      </c>
      <c r="B1" t="s">
        <v>72</v>
      </c>
      <c r="C1" t="s">
        <v>73</v>
      </c>
      <c r="D1" t="s">
        <v>81</v>
      </c>
      <c r="E1" t="s">
        <v>74</v>
      </c>
      <c r="G1" t="s">
        <v>71</v>
      </c>
      <c r="H1" t="s">
        <v>72</v>
      </c>
      <c r="I1" t="s">
        <v>73</v>
      </c>
      <c r="J1" t="s">
        <v>82</v>
      </c>
      <c r="K1" t="s">
        <v>74</v>
      </c>
      <c r="M1" t="s">
        <v>71</v>
      </c>
      <c r="N1" t="s">
        <v>72</v>
      </c>
      <c r="O1" t="s">
        <v>73</v>
      </c>
      <c r="P1" t="s">
        <v>83</v>
      </c>
      <c r="Q1" t="s">
        <v>74</v>
      </c>
      <c r="S1" t="s">
        <v>71</v>
      </c>
      <c r="T1" t="s">
        <v>72</v>
      </c>
      <c r="U1" t="s">
        <v>73</v>
      </c>
      <c r="V1" t="s">
        <v>84</v>
      </c>
      <c r="W1" t="s">
        <v>74</v>
      </c>
      <c r="Y1" t="s">
        <v>71</v>
      </c>
      <c r="Z1" t="s">
        <v>72</v>
      </c>
      <c r="AA1" t="s">
        <v>73</v>
      </c>
      <c r="AB1" t="s">
        <v>85</v>
      </c>
      <c r="AC1" t="s">
        <v>74</v>
      </c>
      <c r="AE1" t="s">
        <v>71</v>
      </c>
      <c r="AF1" t="s">
        <v>72</v>
      </c>
      <c r="AG1" t="s">
        <v>73</v>
      </c>
      <c r="AH1" t="s">
        <v>86</v>
      </c>
      <c r="AI1" t="s">
        <v>74</v>
      </c>
    </row>
    <row r="2" spans="1:35" x14ac:dyDescent="0.4">
      <c r="A2">
        <v>1</v>
      </c>
      <c r="B2">
        <v>0</v>
      </c>
      <c r="C2">
        <v>0</v>
      </c>
      <c r="D2">
        <v>73.082881400768201</v>
      </c>
      <c r="E2">
        <v>41.988150430715301</v>
      </c>
      <c r="G2">
        <v>2</v>
      </c>
      <c r="H2">
        <v>0</v>
      </c>
      <c r="I2">
        <v>0</v>
      </c>
      <c r="J2" s="13">
        <v>6.6342426425643803E+33</v>
      </c>
      <c r="K2" s="13">
        <v>4.3606246069882798E+33</v>
      </c>
      <c r="M2">
        <v>3</v>
      </c>
      <c r="N2">
        <v>0</v>
      </c>
      <c r="O2">
        <v>0</v>
      </c>
      <c r="P2">
        <v>105.529671605809</v>
      </c>
      <c r="Q2">
        <v>71.446407525367903</v>
      </c>
      <c r="S2">
        <v>4</v>
      </c>
      <c r="T2">
        <v>0</v>
      </c>
      <c r="U2">
        <v>0</v>
      </c>
      <c r="V2" s="13">
        <v>1.8253470564271199E+33</v>
      </c>
      <c r="W2" s="13">
        <v>1.3571766917912901E+33</v>
      </c>
      <c r="Y2">
        <v>8</v>
      </c>
      <c r="Z2">
        <v>0</v>
      </c>
      <c r="AA2">
        <v>0</v>
      </c>
      <c r="AB2" s="13">
        <v>4.77056861178395E+32</v>
      </c>
      <c r="AC2" s="13">
        <v>3.6186383929551298E+32</v>
      </c>
      <c r="AE2">
        <v>6</v>
      </c>
      <c r="AF2">
        <v>0</v>
      </c>
      <c r="AG2">
        <v>0</v>
      </c>
      <c r="AH2" s="13">
        <v>8.3641999640289197E+32</v>
      </c>
      <c r="AI2" s="13">
        <v>6.24501264171409E+32</v>
      </c>
    </row>
    <row r="3" spans="1:35" x14ac:dyDescent="0.4">
      <c r="A3">
        <v>1</v>
      </c>
      <c r="B3">
        <v>6.2500000000000003E-3</v>
      </c>
      <c r="C3">
        <v>2.5000000000000001E-2</v>
      </c>
      <c r="D3">
        <v>73.195700358956501</v>
      </c>
      <c r="E3">
        <v>42.052968063751301</v>
      </c>
      <c r="G3">
        <v>2</v>
      </c>
      <c r="H3">
        <v>6.2500000000000003E-3</v>
      </c>
      <c r="I3">
        <v>2.5000000000000001E-2</v>
      </c>
      <c r="J3">
        <v>16162.099328644499</v>
      </c>
      <c r="K3">
        <v>10623.194210731201</v>
      </c>
      <c r="M3">
        <v>3</v>
      </c>
      <c r="N3">
        <v>6.2500000000000003E-3</v>
      </c>
      <c r="O3">
        <v>2.5000000000000001E-2</v>
      </c>
      <c r="P3">
        <v>107.00799126416599</v>
      </c>
      <c r="Q3">
        <v>72.447269436113302</v>
      </c>
      <c r="S3">
        <v>4</v>
      </c>
      <c r="T3">
        <v>6.2500000000000003E-3</v>
      </c>
      <c r="U3">
        <v>2.5000000000000001E-2</v>
      </c>
      <c r="V3">
        <v>4474.38731697204</v>
      </c>
      <c r="W3">
        <v>3326.7833397815398</v>
      </c>
      <c r="Y3">
        <v>8</v>
      </c>
      <c r="Z3">
        <v>6.2500000000000003E-3</v>
      </c>
      <c r="AA3">
        <v>2.5000000000000001E-2</v>
      </c>
      <c r="AB3">
        <v>1198.7218392648799</v>
      </c>
      <c r="AC3">
        <v>909.271246895574</v>
      </c>
      <c r="AE3">
        <v>6</v>
      </c>
      <c r="AF3">
        <v>6.2500000000000003E-3</v>
      </c>
      <c r="AG3">
        <v>2.5000000000000001E-2</v>
      </c>
      <c r="AH3">
        <v>2071.5214109656699</v>
      </c>
      <c r="AI3">
        <v>1546.67241992032</v>
      </c>
    </row>
    <row r="4" spans="1:35" x14ac:dyDescent="0.4">
      <c r="A4">
        <v>1</v>
      </c>
      <c r="B4">
        <v>1.2500000000000001E-2</v>
      </c>
      <c r="C4">
        <v>0.05</v>
      </c>
      <c r="D4">
        <v>73.535553746706896</v>
      </c>
      <c r="E4">
        <v>42.248223298571602</v>
      </c>
      <c r="G4">
        <v>2</v>
      </c>
      <c r="H4">
        <v>1.2500000000000001E-2</v>
      </c>
      <c r="I4">
        <v>0.05</v>
      </c>
      <c r="J4">
        <v>4065.5516759245802</v>
      </c>
      <c r="K4">
        <v>2672.2484591197399</v>
      </c>
      <c r="M4">
        <v>3</v>
      </c>
      <c r="N4">
        <v>1.2500000000000001E-2</v>
      </c>
      <c r="O4">
        <v>0.05</v>
      </c>
      <c r="P4">
        <v>111.612170826436</v>
      </c>
      <c r="Q4">
        <v>75.564422027611201</v>
      </c>
      <c r="S4">
        <v>4</v>
      </c>
      <c r="T4">
        <v>1.2500000000000001E-2</v>
      </c>
      <c r="U4">
        <v>0.05</v>
      </c>
      <c r="V4">
        <v>1146.6575364686</v>
      </c>
      <c r="W4">
        <v>852.55944971259896</v>
      </c>
      <c r="Y4">
        <v>8</v>
      </c>
      <c r="Z4">
        <v>1.2500000000000001E-2</v>
      </c>
      <c r="AA4">
        <v>0.05</v>
      </c>
      <c r="AB4">
        <v>331.31856776145497</v>
      </c>
      <c r="AC4">
        <v>251.316391643337</v>
      </c>
      <c r="AE4">
        <v>6</v>
      </c>
      <c r="AF4">
        <v>1.2500000000000001E-2</v>
      </c>
      <c r="AG4">
        <v>0.05</v>
      </c>
      <c r="AH4">
        <v>547.72984240622202</v>
      </c>
      <c r="AI4">
        <v>408.954807965074</v>
      </c>
    </row>
    <row r="5" spans="1:35" x14ac:dyDescent="0.4">
      <c r="A5">
        <v>1</v>
      </c>
      <c r="B5">
        <v>1.8749999999999999E-2</v>
      </c>
      <c r="C5">
        <v>7.4999999999999997E-2</v>
      </c>
      <c r="D5">
        <v>74.106667968281499</v>
      </c>
      <c r="E5">
        <v>42.5763443221133</v>
      </c>
      <c r="G5">
        <v>2</v>
      </c>
      <c r="H5">
        <v>1.8749999999999999E-2</v>
      </c>
      <c r="I5">
        <v>7.4999999999999997E-2</v>
      </c>
      <c r="J5">
        <v>1825.6346145499199</v>
      </c>
      <c r="K5">
        <v>1199.97227302177</v>
      </c>
      <c r="M5">
        <v>3</v>
      </c>
      <c r="N5">
        <v>1.8749999999999999E-2</v>
      </c>
      <c r="O5">
        <v>7.4999999999999997E-2</v>
      </c>
      <c r="P5">
        <v>119.892426710607</v>
      </c>
      <c r="Q5">
        <v>81.170376517118399</v>
      </c>
      <c r="S5">
        <v>4</v>
      </c>
      <c r="T5">
        <v>1.8749999999999999E-2</v>
      </c>
      <c r="U5">
        <v>7.4999999999999997E-2</v>
      </c>
      <c r="V5">
        <v>531.25732146966197</v>
      </c>
      <c r="W5">
        <v>394.998886104093</v>
      </c>
      <c r="Y5">
        <v>8</v>
      </c>
      <c r="Z5">
        <v>1.8749999999999999E-2</v>
      </c>
      <c r="AA5">
        <v>7.4999999999999997E-2</v>
      </c>
      <c r="AB5">
        <v>174.891159362308</v>
      </c>
      <c r="AC5">
        <v>132.66088706776199</v>
      </c>
      <c r="AE5">
        <v>6</v>
      </c>
      <c r="AF5">
        <v>1.8749999999999999E-2</v>
      </c>
      <c r="AG5">
        <v>7.4999999999999997E-2</v>
      </c>
      <c r="AH5">
        <v>267.65237488055101</v>
      </c>
      <c r="AI5">
        <v>199.838893367239</v>
      </c>
    </row>
    <row r="6" spans="1:35" x14ac:dyDescent="0.4">
      <c r="A6">
        <v>1</v>
      </c>
      <c r="B6">
        <v>2.5000000000000001E-2</v>
      </c>
      <c r="C6">
        <v>0.1</v>
      </c>
      <c r="D6">
        <v>74.916211591394301</v>
      </c>
      <c r="E6">
        <v>43.041449676143998</v>
      </c>
      <c r="G6">
        <v>2</v>
      </c>
      <c r="H6">
        <v>2.5000000000000001E-2</v>
      </c>
      <c r="I6">
        <v>0.1</v>
      </c>
      <c r="J6">
        <v>1041.8846512054399</v>
      </c>
      <c r="K6">
        <v>684.820874434242</v>
      </c>
      <c r="M6">
        <v>3</v>
      </c>
      <c r="N6">
        <v>2.5000000000000001E-2</v>
      </c>
      <c r="O6">
        <v>0.1</v>
      </c>
      <c r="P6">
        <v>132.92688221337701</v>
      </c>
      <c r="Q6">
        <v>89.995051184928599</v>
      </c>
      <c r="S6">
        <v>4</v>
      </c>
      <c r="T6">
        <v>2.5000000000000001E-2</v>
      </c>
      <c r="U6">
        <v>0.1</v>
      </c>
      <c r="V6">
        <v>316.92834838867901</v>
      </c>
      <c r="W6">
        <v>235.641636414581</v>
      </c>
      <c r="Y6">
        <v>8</v>
      </c>
      <c r="Z6">
        <v>2.5000000000000001E-2</v>
      </c>
      <c r="AA6">
        <v>0.1</v>
      </c>
      <c r="AB6">
        <v>126.55243178094101</v>
      </c>
      <c r="AC6">
        <v>95.994319677774996</v>
      </c>
      <c r="AE6">
        <v>6</v>
      </c>
      <c r="AF6">
        <v>2.5000000000000001E-2</v>
      </c>
      <c r="AG6">
        <v>0.1</v>
      </c>
      <c r="AH6">
        <v>172.48234344518599</v>
      </c>
      <c r="AI6">
        <v>128.781523626894</v>
      </c>
    </row>
    <row r="7" spans="1:35" x14ac:dyDescent="0.4">
      <c r="A7">
        <v>1</v>
      </c>
      <c r="B7">
        <v>3.125E-2</v>
      </c>
      <c r="C7">
        <v>0.125</v>
      </c>
      <c r="D7">
        <v>75.974488179487295</v>
      </c>
      <c r="E7">
        <v>43.649459044774197</v>
      </c>
      <c r="G7">
        <v>2</v>
      </c>
      <c r="H7">
        <v>3.125E-2</v>
      </c>
      <c r="I7">
        <v>0.125</v>
      </c>
      <c r="J7">
        <v>679.36793828115299</v>
      </c>
      <c r="K7">
        <v>446.54208603419301</v>
      </c>
      <c r="M7">
        <v>3</v>
      </c>
      <c r="N7">
        <v>3.125E-2</v>
      </c>
      <c r="O7">
        <v>0.125</v>
      </c>
      <c r="P7">
        <v>152.64473289493299</v>
      </c>
      <c r="Q7">
        <v>103.344562975139</v>
      </c>
      <c r="S7">
        <v>4</v>
      </c>
      <c r="T7">
        <v>3.125E-2</v>
      </c>
      <c r="U7">
        <v>0.125</v>
      </c>
      <c r="V7">
        <v>218.992102737393</v>
      </c>
      <c r="W7">
        <v>162.82436618015299</v>
      </c>
      <c r="Y7">
        <v>8</v>
      </c>
      <c r="Z7">
        <v>3.125E-2</v>
      </c>
      <c r="AA7">
        <v>0.125</v>
      </c>
      <c r="AB7">
        <v>114.46774988559901</v>
      </c>
      <c r="AC7">
        <v>86.827677830278205</v>
      </c>
      <c r="AE7">
        <v>6</v>
      </c>
      <c r="AF7">
        <v>3.125E-2</v>
      </c>
      <c r="AG7">
        <v>0.125</v>
      </c>
      <c r="AH7">
        <v>132.260220208622</v>
      </c>
      <c r="AI7">
        <v>98.750239204094797</v>
      </c>
    </row>
    <row r="8" spans="1:35" x14ac:dyDescent="0.4">
      <c r="A8">
        <v>1</v>
      </c>
      <c r="B8">
        <v>3.7499999999999999E-2</v>
      </c>
      <c r="C8">
        <v>0.15</v>
      </c>
      <c r="D8">
        <v>77.295218674230497</v>
      </c>
      <c r="E8">
        <v>44.408255491066498</v>
      </c>
      <c r="G8">
        <v>2</v>
      </c>
      <c r="H8">
        <v>3.7499999999999999E-2</v>
      </c>
      <c r="I8">
        <v>0.15</v>
      </c>
      <c r="J8">
        <v>482.71504915444501</v>
      </c>
      <c r="K8">
        <v>317.28401189329901</v>
      </c>
      <c r="M8">
        <v>3</v>
      </c>
      <c r="N8">
        <v>3.7499999999999999E-2</v>
      </c>
      <c r="O8">
        <v>0.15</v>
      </c>
      <c r="P8">
        <v>182.508693395156</v>
      </c>
      <c r="Q8">
        <v>123.563262225814</v>
      </c>
      <c r="S8">
        <v>4</v>
      </c>
      <c r="T8">
        <v>3.7499999999999999E-2</v>
      </c>
      <c r="U8">
        <v>0.15</v>
      </c>
      <c r="V8">
        <v>167.29507995575</v>
      </c>
      <c r="W8">
        <v>124.38674736831901</v>
      </c>
      <c r="Y8">
        <v>8</v>
      </c>
      <c r="Z8">
        <v>3.7499999999999999E-2</v>
      </c>
      <c r="AA8">
        <v>0.15</v>
      </c>
      <c r="AB8">
        <v>126.55243178094101</v>
      </c>
      <c r="AC8">
        <v>95.994319677775096</v>
      </c>
      <c r="AE8">
        <v>6</v>
      </c>
      <c r="AF8">
        <v>3.7499999999999999E-2</v>
      </c>
      <c r="AG8">
        <v>0.15</v>
      </c>
      <c r="AH8">
        <v>115.72310536042301</v>
      </c>
      <c r="AI8">
        <v>86.403034243833105</v>
      </c>
    </row>
    <row r="9" spans="1:35" x14ac:dyDescent="0.4">
      <c r="A9">
        <v>1</v>
      </c>
      <c r="B9">
        <v>4.3749999999999997E-2</v>
      </c>
      <c r="C9">
        <v>0.17499999999999999</v>
      </c>
      <c r="D9">
        <v>78.895926804272804</v>
      </c>
      <c r="E9">
        <v>45.3279068850957</v>
      </c>
      <c r="G9">
        <v>2</v>
      </c>
      <c r="H9">
        <v>4.3749999999999997E-2</v>
      </c>
      <c r="I9">
        <v>0.17499999999999999</v>
      </c>
      <c r="J9">
        <v>364.43003666952501</v>
      </c>
      <c r="K9">
        <v>239.53639790487199</v>
      </c>
      <c r="M9">
        <v>3</v>
      </c>
      <c r="N9">
        <v>4.3749999999999997E-2</v>
      </c>
      <c r="O9">
        <v>0.17499999999999999</v>
      </c>
      <c r="P9">
        <v>229.02873028551701</v>
      </c>
      <c r="Q9">
        <v>155.058570258033</v>
      </c>
      <c r="S9">
        <v>4</v>
      </c>
      <c r="T9">
        <v>4.3749999999999997E-2</v>
      </c>
      <c r="U9">
        <v>0.17499999999999999</v>
      </c>
      <c r="V9">
        <v>137.92299835334001</v>
      </c>
      <c r="W9">
        <v>102.548103369183</v>
      </c>
      <c r="Y9">
        <v>8</v>
      </c>
      <c r="Z9">
        <v>4.3749999999999997E-2</v>
      </c>
      <c r="AA9">
        <v>0.17499999999999999</v>
      </c>
      <c r="AB9">
        <v>174.891159362308</v>
      </c>
      <c r="AC9">
        <v>132.66088706776199</v>
      </c>
      <c r="AE9">
        <v>6</v>
      </c>
      <c r="AF9">
        <v>4.3749999999999997E-2</v>
      </c>
      <c r="AG9">
        <v>0.17499999999999999</v>
      </c>
      <c r="AH9">
        <v>113.590402573757</v>
      </c>
      <c r="AI9">
        <v>84.810681607474706</v>
      </c>
    </row>
    <row r="10" spans="1:35" x14ac:dyDescent="0.4">
      <c r="A10">
        <v>1</v>
      </c>
      <c r="B10">
        <v>0.05</v>
      </c>
      <c r="C10">
        <v>0.2</v>
      </c>
      <c r="D10">
        <v>80.798446480067298</v>
      </c>
      <c r="E10">
        <v>46.4209574164041</v>
      </c>
      <c r="G10">
        <v>2</v>
      </c>
      <c r="H10">
        <v>0.05</v>
      </c>
      <c r="I10">
        <v>0.2</v>
      </c>
      <c r="J10">
        <v>287.96983512181998</v>
      </c>
      <c r="K10">
        <v>189.27983445254</v>
      </c>
      <c r="M10">
        <v>3</v>
      </c>
      <c r="N10">
        <v>0.05</v>
      </c>
      <c r="O10">
        <v>0.2</v>
      </c>
      <c r="P10">
        <v>305.44795095314601</v>
      </c>
      <c r="Q10">
        <v>206.79642464068601</v>
      </c>
      <c r="S10">
        <v>4</v>
      </c>
      <c r="T10">
        <v>0.05</v>
      </c>
      <c r="U10">
        <v>0.2</v>
      </c>
      <c r="V10">
        <v>121.055857086107</v>
      </c>
      <c r="W10">
        <v>90.007095945725098</v>
      </c>
      <c r="Y10">
        <v>8</v>
      </c>
      <c r="Z10">
        <v>0.05</v>
      </c>
      <c r="AA10">
        <v>0.2</v>
      </c>
      <c r="AB10">
        <v>331.31856776145599</v>
      </c>
      <c r="AC10">
        <v>251.31639164333799</v>
      </c>
      <c r="AE10">
        <v>6</v>
      </c>
      <c r="AF10">
        <v>0.05</v>
      </c>
      <c r="AG10">
        <v>0.2</v>
      </c>
      <c r="AH10">
        <v>124.809396208783</v>
      </c>
      <c r="AI10">
        <v>93.1871859210205</v>
      </c>
    </row>
    <row r="11" spans="1:35" x14ac:dyDescent="0.4">
      <c r="A11">
        <v>1</v>
      </c>
      <c r="B11">
        <v>5.6250000000000001E-2</v>
      </c>
      <c r="C11">
        <v>0.22500000000000001</v>
      </c>
      <c r="D11">
        <v>83.029577073556496</v>
      </c>
      <c r="E11">
        <v>47.702804070427902</v>
      </c>
      <c r="G11">
        <v>2</v>
      </c>
      <c r="H11">
        <v>5.6250000000000001E-2</v>
      </c>
      <c r="I11">
        <v>0.22500000000000001</v>
      </c>
      <c r="J11">
        <v>235.88239912067499</v>
      </c>
      <c r="K11">
        <v>155.04325804451599</v>
      </c>
      <c r="M11">
        <v>3</v>
      </c>
      <c r="N11">
        <v>5.6250000000000001E-2</v>
      </c>
      <c r="O11">
        <v>0.22500000000000001</v>
      </c>
      <c r="P11">
        <v>442.00776713072298</v>
      </c>
      <c r="Q11">
        <v>299.25106919465799</v>
      </c>
      <c r="S11">
        <v>4</v>
      </c>
      <c r="T11">
        <v>5.6250000000000001E-2</v>
      </c>
      <c r="U11">
        <v>0.22500000000000001</v>
      </c>
      <c r="V11">
        <v>112.24282890238101</v>
      </c>
      <c r="W11">
        <v>83.454459068842894</v>
      </c>
      <c r="Y11">
        <v>8</v>
      </c>
      <c r="Z11">
        <v>5.6250000000000001E-2</v>
      </c>
      <c r="AA11">
        <v>0.22500000000000001</v>
      </c>
      <c r="AB11">
        <v>1198.7218392648799</v>
      </c>
      <c r="AC11">
        <v>909.271246895579</v>
      </c>
      <c r="AE11">
        <v>6</v>
      </c>
      <c r="AF11">
        <v>5.6250000000000001E-2</v>
      </c>
      <c r="AG11">
        <v>0.22500000000000001</v>
      </c>
      <c r="AH11">
        <v>155.28459012614601</v>
      </c>
      <c r="AI11">
        <v>115.941062214162</v>
      </c>
    </row>
    <row r="12" spans="1:35" x14ac:dyDescent="0.4">
      <c r="A12">
        <v>1</v>
      </c>
      <c r="B12">
        <v>6.25E-2</v>
      </c>
      <c r="C12">
        <v>0.25</v>
      </c>
      <c r="D12">
        <v>85.621921494531193</v>
      </c>
      <c r="E12">
        <v>49.1921781267027</v>
      </c>
      <c r="G12">
        <v>2</v>
      </c>
      <c r="H12">
        <v>6.25E-2</v>
      </c>
      <c r="I12">
        <v>0.25</v>
      </c>
      <c r="J12">
        <v>198.98226220182599</v>
      </c>
      <c r="K12">
        <v>130.78914891422801</v>
      </c>
      <c r="M12">
        <v>3</v>
      </c>
      <c r="N12">
        <v>6.25E-2</v>
      </c>
      <c r="O12">
        <v>0.25</v>
      </c>
      <c r="P12">
        <v>720.60167205866696</v>
      </c>
      <c r="Q12">
        <v>487.86658711189301</v>
      </c>
      <c r="S12">
        <v>4</v>
      </c>
      <c r="T12">
        <v>6.25E-2</v>
      </c>
      <c r="U12">
        <v>0.25</v>
      </c>
      <c r="V12">
        <v>109.496051368696</v>
      </c>
      <c r="W12">
        <v>81.412183090076596</v>
      </c>
      <c r="Y12">
        <v>8</v>
      </c>
      <c r="Z12">
        <v>6.25E-2</v>
      </c>
      <c r="AA12">
        <v>0.25</v>
      </c>
      <c r="AB12" s="13">
        <v>8.4810108653936896E+32</v>
      </c>
      <c r="AC12" s="13">
        <v>6.4331349208091203E+32</v>
      </c>
      <c r="AE12">
        <v>6</v>
      </c>
      <c r="AF12">
        <v>6.25E-2</v>
      </c>
      <c r="AG12">
        <v>0.25</v>
      </c>
      <c r="AH12">
        <v>225.78231879936499</v>
      </c>
      <c r="AI12">
        <v>168.57720298910399</v>
      </c>
    </row>
    <row r="13" spans="1:35" x14ac:dyDescent="0.4">
      <c r="A13">
        <v>1</v>
      </c>
      <c r="B13">
        <v>6.8750000000000006E-2</v>
      </c>
      <c r="C13">
        <v>0.27500000000000002</v>
      </c>
      <c r="D13">
        <v>88.614953923227304</v>
      </c>
      <c r="E13">
        <v>50.911758600972</v>
      </c>
      <c r="G13">
        <v>2</v>
      </c>
      <c r="H13">
        <v>6.8750000000000006E-2</v>
      </c>
      <c r="I13">
        <v>0.27500000000000002</v>
      </c>
      <c r="J13">
        <v>172.06531646815199</v>
      </c>
      <c r="K13">
        <v>113.096896424371</v>
      </c>
      <c r="M13">
        <v>3</v>
      </c>
      <c r="N13">
        <v>6.8750000000000006E-2</v>
      </c>
      <c r="O13">
        <v>0.27500000000000002</v>
      </c>
      <c r="P13">
        <v>1432.27184182517</v>
      </c>
      <c r="Q13">
        <v>969.68630851417697</v>
      </c>
      <c r="S13">
        <v>4</v>
      </c>
      <c r="T13">
        <v>6.8750000000000006E-2</v>
      </c>
      <c r="U13">
        <v>0.27500000000000002</v>
      </c>
      <c r="V13">
        <v>112.24282890238101</v>
      </c>
      <c r="W13">
        <v>83.454459068842993</v>
      </c>
      <c r="Y13">
        <v>8</v>
      </c>
      <c r="Z13">
        <v>6.8750000000000006E-2</v>
      </c>
      <c r="AA13">
        <v>0.27500000000000002</v>
      </c>
      <c r="AB13">
        <v>1198.7218392648799</v>
      </c>
      <c r="AC13">
        <v>909.271246895574</v>
      </c>
      <c r="AE13">
        <v>6</v>
      </c>
      <c r="AF13">
        <v>6.8750000000000006E-2</v>
      </c>
      <c r="AG13">
        <v>0.27500000000000002</v>
      </c>
      <c r="AH13">
        <v>413.51353537193899</v>
      </c>
      <c r="AI13">
        <v>308.744083955848</v>
      </c>
    </row>
    <row r="14" spans="1:35" x14ac:dyDescent="0.4">
      <c r="A14">
        <v>1</v>
      </c>
      <c r="B14">
        <v>7.4999999999999997E-2</v>
      </c>
      <c r="C14">
        <v>0.3</v>
      </c>
      <c r="D14">
        <v>92.056380162556394</v>
      </c>
      <c r="E14">
        <v>52.8889538054244</v>
      </c>
      <c r="G14">
        <v>2</v>
      </c>
      <c r="H14">
        <v>7.4999999999999997E-2</v>
      </c>
      <c r="I14">
        <v>0.3</v>
      </c>
      <c r="J14">
        <v>152.008922005508</v>
      </c>
      <c r="K14">
        <v>99.914019051127696</v>
      </c>
      <c r="M14">
        <v>3</v>
      </c>
      <c r="N14">
        <v>7.4999999999999997E-2</v>
      </c>
      <c r="O14">
        <v>0.3</v>
      </c>
      <c r="P14">
        <v>4312.3073233693704</v>
      </c>
      <c r="Q14">
        <v>2919.5472866715199</v>
      </c>
      <c r="S14">
        <v>4</v>
      </c>
      <c r="T14">
        <v>7.4999999999999997E-2</v>
      </c>
      <c r="U14">
        <v>0.3</v>
      </c>
      <c r="V14">
        <v>121.055857086107</v>
      </c>
      <c r="W14">
        <v>90.007095945725098</v>
      </c>
      <c r="Y14">
        <v>8</v>
      </c>
      <c r="Z14">
        <v>7.4999999999999997E-2</v>
      </c>
      <c r="AA14">
        <v>0.3</v>
      </c>
      <c r="AB14">
        <v>331.31856776145497</v>
      </c>
      <c r="AC14">
        <v>251.316391643337</v>
      </c>
      <c r="AE14">
        <v>6</v>
      </c>
      <c r="AF14">
        <v>7.4999999999999997E-2</v>
      </c>
      <c r="AG14">
        <v>0.3</v>
      </c>
      <c r="AH14">
        <v>1182.211569351</v>
      </c>
      <c r="AI14">
        <v>882.68169430773003</v>
      </c>
    </row>
    <row r="15" spans="1:35" x14ac:dyDescent="0.4">
      <c r="A15">
        <v>1</v>
      </c>
      <c r="B15">
        <v>8.1250000000000003E-2</v>
      </c>
      <c r="C15">
        <v>0.32500000000000001</v>
      </c>
      <c r="D15">
        <v>96.003875595643905</v>
      </c>
      <c r="E15">
        <v>55.156899853694199</v>
      </c>
      <c r="G15">
        <v>2</v>
      </c>
      <c r="H15">
        <v>8.1250000000000003E-2</v>
      </c>
      <c r="I15">
        <v>0.32500000000000001</v>
      </c>
      <c r="J15">
        <v>136.85251880082399</v>
      </c>
      <c r="K15">
        <v>89.951859339972799</v>
      </c>
      <c r="M15">
        <v>3</v>
      </c>
      <c r="N15">
        <v>8.1250000000000003E-2</v>
      </c>
      <c r="O15">
        <v>0.32500000000000001</v>
      </c>
      <c r="P15">
        <v>68466.491322715898</v>
      </c>
      <c r="Q15">
        <v>46353.644112027498</v>
      </c>
      <c r="S15">
        <v>4</v>
      </c>
      <c r="T15">
        <v>8.1250000000000003E-2</v>
      </c>
      <c r="U15">
        <v>0.32500000000000001</v>
      </c>
      <c r="V15">
        <v>137.92299835334001</v>
      </c>
      <c r="W15">
        <v>102.548103369183</v>
      </c>
      <c r="Y15">
        <v>8</v>
      </c>
      <c r="Z15">
        <v>8.1250000000000003E-2</v>
      </c>
      <c r="AA15">
        <v>0.32500000000000001</v>
      </c>
      <c r="AB15">
        <v>174.891159362308</v>
      </c>
      <c r="AC15">
        <v>132.66088706776199</v>
      </c>
      <c r="AE15">
        <v>6</v>
      </c>
      <c r="AF15">
        <v>8.1250000000000003E-2</v>
      </c>
      <c r="AG15">
        <v>0.32500000000000001</v>
      </c>
      <c r="AH15">
        <v>18338.9022856009</v>
      </c>
      <c r="AI15">
        <v>13692.484290341101</v>
      </c>
    </row>
    <row r="16" spans="1:35" x14ac:dyDescent="0.4">
      <c r="A16">
        <v>1</v>
      </c>
      <c r="B16">
        <v>8.7499999999999994E-2</v>
      </c>
      <c r="C16">
        <v>0.35</v>
      </c>
      <c r="D16">
        <v>100.527316256687</v>
      </c>
      <c r="E16">
        <v>57.755742473195902</v>
      </c>
      <c r="G16">
        <v>2</v>
      </c>
      <c r="H16">
        <v>8.7499999999999994E-2</v>
      </c>
      <c r="I16">
        <v>0.35</v>
      </c>
      <c r="J16">
        <v>125.32063886758699</v>
      </c>
      <c r="K16">
        <v>82.372064311211304</v>
      </c>
      <c r="M16">
        <v>3</v>
      </c>
      <c r="N16">
        <v>8.7499999999999994E-2</v>
      </c>
      <c r="O16">
        <v>0.35</v>
      </c>
      <c r="P16">
        <v>17143.045975448498</v>
      </c>
      <c r="Q16">
        <v>11606.300203066199</v>
      </c>
      <c r="S16">
        <v>4</v>
      </c>
      <c r="T16">
        <v>8.7499999999999994E-2</v>
      </c>
      <c r="U16">
        <v>0.35</v>
      </c>
      <c r="V16">
        <v>167.29507995575099</v>
      </c>
      <c r="W16">
        <v>124.38674736831901</v>
      </c>
      <c r="Y16">
        <v>8</v>
      </c>
      <c r="Z16">
        <v>8.7499999999999994E-2</v>
      </c>
      <c r="AA16">
        <v>0.35</v>
      </c>
      <c r="AB16">
        <v>126.55243178094101</v>
      </c>
      <c r="AC16">
        <v>95.994319677774996</v>
      </c>
      <c r="AE16">
        <v>6</v>
      </c>
      <c r="AF16">
        <v>8.7499999999999994E-2</v>
      </c>
      <c r="AG16">
        <v>0.35</v>
      </c>
      <c r="AH16">
        <v>4613.1231720435899</v>
      </c>
      <c r="AI16">
        <v>3444.3237429870701</v>
      </c>
    </row>
    <row r="17" spans="1:35" x14ac:dyDescent="0.4">
      <c r="A17">
        <v>1</v>
      </c>
      <c r="B17">
        <v>9.375E-2</v>
      </c>
      <c r="C17">
        <v>0.375</v>
      </c>
      <c r="D17">
        <v>105.711661382619</v>
      </c>
      <c r="E17">
        <v>60.734293111322401</v>
      </c>
      <c r="G17">
        <v>2</v>
      </c>
      <c r="H17">
        <v>9.375E-2</v>
      </c>
      <c r="I17">
        <v>0.375</v>
      </c>
      <c r="J17">
        <v>116.56111052615</v>
      </c>
      <c r="K17">
        <v>76.614509622720703</v>
      </c>
      <c r="M17">
        <v>3</v>
      </c>
      <c r="N17">
        <v>9.375E-2</v>
      </c>
      <c r="O17">
        <v>0.375</v>
      </c>
      <c r="P17">
        <v>2772.7016159341401</v>
      </c>
      <c r="Q17">
        <v>1877.1930830813999</v>
      </c>
      <c r="S17">
        <v>4</v>
      </c>
      <c r="T17">
        <v>9.375E-2</v>
      </c>
      <c r="U17">
        <v>0.375</v>
      </c>
      <c r="V17">
        <v>218.992102737393</v>
      </c>
      <c r="W17">
        <v>162.82436618015299</v>
      </c>
      <c r="Y17">
        <v>8</v>
      </c>
      <c r="Z17">
        <v>9.375E-2</v>
      </c>
      <c r="AA17">
        <v>0.375</v>
      </c>
      <c r="AB17">
        <v>114.46774988559901</v>
      </c>
      <c r="AC17">
        <v>86.827677830278205</v>
      </c>
      <c r="AE17">
        <v>6</v>
      </c>
      <c r="AF17">
        <v>9.375E-2</v>
      </c>
      <c r="AG17">
        <v>0.375</v>
      </c>
      <c r="AH17">
        <v>770.86905498883698</v>
      </c>
      <c r="AI17">
        <v>575.55857275231904</v>
      </c>
    </row>
    <row r="18" spans="1:35" x14ac:dyDescent="0.4">
      <c r="A18">
        <v>1</v>
      </c>
      <c r="B18">
        <v>0.1</v>
      </c>
      <c r="C18">
        <v>0.4</v>
      </c>
      <c r="D18">
        <v>111.660706797263</v>
      </c>
      <c r="E18">
        <v>64.152185359158906</v>
      </c>
      <c r="G18">
        <v>2</v>
      </c>
      <c r="H18">
        <v>0.1</v>
      </c>
      <c r="I18">
        <v>0.4</v>
      </c>
      <c r="J18">
        <v>109.994689281832</v>
      </c>
      <c r="K18">
        <v>72.298463375916896</v>
      </c>
      <c r="M18">
        <v>3</v>
      </c>
      <c r="N18">
        <v>0.1</v>
      </c>
      <c r="O18">
        <v>0.4</v>
      </c>
      <c r="P18">
        <v>1105.1210683424899</v>
      </c>
      <c r="Q18">
        <v>748.19649310195803</v>
      </c>
      <c r="S18">
        <v>4</v>
      </c>
      <c r="T18">
        <v>0.1</v>
      </c>
      <c r="U18">
        <v>0.4</v>
      </c>
      <c r="V18">
        <v>316.92834838867901</v>
      </c>
      <c r="W18">
        <v>235.641636414581</v>
      </c>
      <c r="Y18">
        <v>8</v>
      </c>
      <c r="Z18">
        <v>0.1</v>
      </c>
      <c r="AA18">
        <v>0.4</v>
      </c>
      <c r="AB18">
        <v>126.55243178094101</v>
      </c>
      <c r="AC18">
        <v>95.994319677775096</v>
      </c>
      <c r="AE18">
        <v>6</v>
      </c>
      <c r="AF18">
        <v>0.1</v>
      </c>
      <c r="AG18">
        <v>0.4</v>
      </c>
      <c r="AH18">
        <v>326.755241389947</v>
      </c>
      <c r="AI18">
        <v>243.96722005718701</v>
      </c>
    </row>
    <row r="19" spans="1:35" x14ac:dyDescent="0.4">
      <c r="A19">
        <v>1</v>
      </c>
      <c r="B19">
        <v>0.10625</v>
      </c>
      <c r="C19">
        <v>0.42499999999999999</v>
      </c>
      <c r="D19">
        <v>118.50201645300599</v>
      </c>
      <c r="E19">
        <v>68.082708259496997</v>
      </c>
      <c r="G19">
        <v>2</v>
      </c>
      <c r="H19">
        <v>0.10625</v>
      </c>
      <c r="I19">
        <v>0.42499999999999999</v>
      </c>
      <c r="J19">
        <v>105.22558206785099</v>
      </c>
      <c r="K19">
        <v>69.163774551419905</v>
      </c>
      <c r="M19">
        <v>3</v>
      </c>
      <c r="N19">
        <v>0.10625</v>
      </c>
      <c r="O19">
        <v>0.42499999999999999</v>
      </c>
      <c r="P19">
        <v>602.077216247862</v>
      </c>
      <c r="Q19">
        <v>407.62236344736101</v>
      </c>
      <c r="S19">
        <v>4</v>
      </c>
      <c r="T19">
        <v>0.10625</v>
      </c>
      <c r="U19">
        <v>0.42499999999999999</v>
      </c>
      <c r="V19">
        <v>531.25732146966402</v>
      </c>
      <c r="W19">
        <v>394.99888610409499</v>
      </c>
      <c r="Y19">
        <v>8</v>
      </c>
      <c r="Z19">
        <v>0.10625</v>
      </c>
      <c r="AA19">
        <v>0.42499999999999999</v>
      </c>
      <c r="AB19">
        <v>174.891159362308</v>
      </c>
      <c r="AC19">
        <v>132.66088706776199</v>
      </c>
      <c r="AE19">
        <v>6</v>
      </c>
      <c r="AF19">
        <v>0.10625</v>
      </c>
      <c r="AG19">
        <v>0.42499999999999999</v>
      </c>
      <c r="AH19">
        <v>195.240046561143</v>
      </c>
      <c r="AI19">
        <v>145.773243608092</v>
      </c>
    </row>
    <row r="20" spans="1:35" x14ac:dyDescent="0.4">
      <c r="A20">
        <v>1</v>
      </c>
      <c r="B20">
        <v>0.1125</v>
      </c>
      <c r="C20">
        <v>0.45</v>
      </c>
      <c r="D20">
        <v>126.393468216507</v>
      </c>
      <c r="E20">
        <v>72.616567043000799</v>
      </c>
      <c r="G20">
        <v>2</v>
      </c>
      <c r="H20">
        <v>0.1125</v>
      </c>
      <c r="I20">
        <v>0.45</v>
      </c>
      <c r="J20">
        <v>101.986928897206</v>
      </c>
      <c r="K20">
        <v>67.035038617222099</v>
      </c>
      <c r="M20">
        <v>3</v>
      </c>
      <c r="N20">
        <v>0.1125</v>
      </c>
      <c r="O20">
        <v>0.45</v>
      </c>
      <c r="P20">
        <v>386.54884779649501</v>
      </c>
      <c r="Q20">
        <v>261.70389889291999</v>
      </c>
      <c r="S20">
        <v>4</v>
      </c>
      <c r="T20">
        <v>0.1125</v>
      </c>
      <c r="U20">
        <v>0.45</v>
      </c>
      <c r="V20">
        <v>1146.65753646861</v>
      </c>
      <c r="W20">
        <v>852.55944971260101</v>
      </c>
      <c r="Y20">
        <v>8</v>
      </c>
      <c r="Z20">
        <v>0.1125</v>
      </c>
      <c r="AA20">
        <v>0.45</v>
      </c>
      <c r="AB20">
        <v>331.31856776145599</v>
      </c>
      <c r="AC20">
        <v>251.31639164333799</v>
      </c>
      <c r="AE20">
        <v>6</v>
      </c>
      <c r="AF20">
        <v>0.1125</v>
      </c>
      <c r="AG20">
        <v>0.45</v>
      </c>
      <c r="AH20">
        <v>142.199531374521</v>
      </c>
      <c r="AI20">
        <v>106.171286542502</v>
      </c>
    </row>
    <row r="21" spans="1:35" x14ac:dyDescent="0.4">
      <c r="A21">
        <v>1</v>
      </c>
      <c r="B21">
        <v>0.11874999999999999</v>
      </c>
      <c r="C21">
        <v>0.47499999999999998</v>
      </c>
      <c r="D21">
        <v>135.532041391787</v>
      </c>
      <c r="E21">
        <v>77.866931804915296</v>
      </c>
      <c r="G21">
        <v>2</v>
      </c>
      <c r="H21">
        <v>0.11874999999999999</v>
      </c>
      <c r="I21">
        <v>0.47499999999999998</v>
      </c>
      <c r="J21">
        <v>100.10737505370101</v>
      </c>
      <c r="K21">
        <v>65.799625747700802</v>
      </c>
      <c r="M21">
        <v>3</v>
      </c>
      <c r="N21">
        <v>0.11874999999999999</v>
      </c>
      <c r="O21">
        <v>0.47499999999999998</v>
      </c>
      <c r="P21">
        <v>275.33502931152299</v>
      </c>
      <c r="Q21">
        <v>186.40917204481599</v>
      </c>
      <c r="S21">
        <v>4</v>
      </c>
      <c r="T21">
        <v>0.11874999999999999</v>
      </c>
      <c r="U21">
        <v>0.47499999999999998</v>
      </c>
      <c r="V21">
        <v>4474.38731697207</v>
      </c>
      <c r="W21">
        <v>3326.7833397815598</v>
      </c>
      <c r="Y21">
        <v>8</v>
      </c>
      <c r="Z21">
        <v>0.11874999999999999</v>
      </c>
      <c r="AA21">
        <v>0.47499999999999998</v>
      </c>
      <c r="AB21">
        <v>1198.7218392648799</v>
      </c>
      <c r="AC21">
        <v>909.27124689557797</v>
      </c>
      <c r="AE21">
        <v>6</v>
      </c>
      <c r="AF21">
        <v>0.11874999999999999</v>
      </c>
      <c r="AG21">
        <v>0.47499999999999998</v>
      </c>
      <c r="AH21">
        <v>119.39795865922299</v>
      </c>
      <c r="AI21">
        <v>89.146811939984303</v>
      </c>
    </row>
    <row r="22" spans="1:35" x14ac:dyDescent="0.4">
      <c r="A22">
        <v>1</v>
      </c>
      <c r="B22">
        <v>0.125</v>
      </c>
      <c r="C22">
        <v>0.5</v>
      </c>
      <c r="D22">
        <v>146.165762801536</v>
      </c>
      <c r="E22">
        <v>83.976300861430701</v>
      </c>
      <c r="G22">
        <v>2</v>
      </c>
      <c r="H22">
        <v>0.125</v>
      </c>
      <c r="I22">
        <v>0.5</v>
      </c>
      <c r="J22">
        <v>99.491131100912995</v>
      </c>
      <c r="K22">
        <v>65.394574457114203</v>
      </c>
      <c r="M22">
        <v>3</v>
      </c>
      <c r="N22">
        <v>0.125</v>
      </c>
      <c r="O22">
        <v>0.5</v>
      </c>
      <c r="P22">
        <v>211.059343211618</v>
      </c>
      <c r="Q22">
        <v>142.89281505073501</v>
      </c>
      <c r="S22">
        <v>4</v>
      </c>
      <c r="T22">
        <v>0.125</v>
      </c>
      <c r="U22">
        <v>0.5</v>
      </c>
      <c r="V22" s="13">
        <v>7.3013882257085096E+33</v>
      </c>
      <c r="W22" s="13">
        <v>5.4287067671651799E+33</v>
      </c>
      <c r="Y22">
        <v>8</v>
      </c>
      <c r="Z22">
        <v>0.125</v>
      </c>
      <c r="AA22">
        <v>0.5</v>
      </c>
      <c r="AB22" s="13">
        <v>1.90822744471358E+33</v>
      </c>
      <c r="AC22" s="13">
        <v>1.4474553571820499E+33</v>
      </c>
      <c r="AE22">
        <v>6</v>
      </c>
      <c r="AF22">
        <v>0.125</v>
      </c>
      <c r="AG22">
        <v>0.5</v>
      </c>
      <c r="AH22">
        <v>112.891159399682</v>
      </c>
      <c r="AI22">
        <v>84.288601494551997</v>
      </c>
    </row>
    <row r="23" spans="1:35" x14ac:dyDescent="0.4">
      <c r="A23">
        <v>1</v>
      </c>
      <c r="B23">
        <v>0.13125000000000001</v>
      </c>
      <c r="C23">
        <v>0.52500000000000002</v>
      </c>
      <c r="D23">
        <v>158.61017359503899</v>
      </c>
      <c r="E23">
        <v>91.125961389371298</v>
      </c>
      <c r="G23">
        <v>2</v>
      </c>
      <c r="H23">
        <v>0.13125000000000001</v>
      </c>
      <c r="I23">
        <v>0.52500000000000002</v>
      </c>
      <c r="J23">
        <v>100.10737505370101</v>
      </c>
      <c r="K23">
        <v>65.799625747700802</v>
      </c>
      <c r="M23">
        <v>3</v>
      </c>
      <c r="N23">
        <v>0.13125000000000001</v>
      </c>
      <c r="O23">
        <v>0.52500000000000002</v>
      </c>
      <c r="P23">
        <v>171.113653994223</v>
      </c>
      <c r="Q23">
        <v>115.848516065628</v>
      </c>
      <c r="S23">
        <v>4</v>
      </c>
      <c r="T23">
        <v>0.13125000000000001</v>
      </c>
      <c r="U23">
        <v>0.52500000000000002</v>
      </c>
      <c r="V23">
        <v>4474.38731697205</v>
      </c>
      <c r="W23">
        <v>3326.7833397815498</v>
      </c>
      <c r="Y23">
        <v>8</v>
      </c>
      <c r="Z23">
        <v>0.13125000000000001</v>
      </c>
      <c r="AA23">
        <v>0.52500000000000002</v>
      </c>
      <c r="AB23">
        <v>1198.7218392648799</v>
      </c>
      <c r="AC23">
        <v>909.27124689557502</v>
      </c>
      <c r="AE23">
        <v>6</v>
      </c>
      <c r="AF23">
        <v>0.13125000000000001</v>
      </c>
      <c r="AG23">
        <v>0.52500000000000002</v>
      </c>
      <c r="AH23">
        <v>119.397958659224</v>
      </c>
      <c r="AI23">
        <v>89.146811939984403</v>
      </c>
    </row>
    <row r="24" spans="1:35" x14ac:dyDescent="0.4">
      <c r="A24">
        <v>1</v>
      </c>
      <c r="B24">
        <v>0.13750000000000001</v>
      </c>
      <c r="C24">
        <v>0.55000000000000004</v>
      </c>
      <c r="D24">
        <v>173.27137814906899</v>
      </c>
      <c r="E24">
        <v>99.549231661575305</v>
      </c>
      <c r="G24">
        <v>2</v>
      </c>
      <c r="H24">
        <v>0.13750000000000001</v>
      </c>
      <c r="I24">
        <v>0.55000000000000004</v>
      </c>
      <c r="J24">
        <v>101.986928897206</v>
      </c>
      <c r="K24">
        <v>67.035038617222099</v>
      </c>
      <c r="M24">
        <v>3</v>
      </c>
      <c r="N24">
        <v>0.13750000000000001</v>
      </c>
      <c r="O24">
        <v>0.55000000000000004</v>
      </c>
      <c r="P24">
        <v>145.15868105701199</v>
      </c>
      <c r="Q24">
        <v>98.276305846793505</v>
      </c>
      <c r="S24">
        <v>4</v>
      </c>
      <c r="T24">
        <v>0.13750000000000001</v>
      </c>
      <c r="U24">
        <v>0.55000000000000004</v>
      </c>
      <c r="V24">
        <v>1146.6575364686</v>
      </c>
      <c r="W24">
        <v>852.55944971259703</v>
      </c>
      <c r="Y24">
        <v>8</v>
      </c>
      <c r="Z24">
        <v>0.13750000000000001</v>
      </c>
      <c r="AA24">
        <v>0.55000000000000004</v>
      </c>
      <c r="AB24">
        <v>331.31856776145497</v>
      </c>
      <c r="AC24">
        <v>251.316391643337</v>
      </c>
      <c r="AE24">
        <v>6</v>
      </c>
      <c r="AF24">
        <v>0.13750000000000001</v>
      </c>
      <c r="AG24">
        <v>0.55000000000000004</v>
      </c>
      <c r="AH24">
        <v>142.199531374521</v>
      </c>
      <c r="AI24">
        <v>106.171286542502</v>
      </c>
    </row>
    <row r="25" spans="1:35" x14ac:dyDescent="0.4">
      <c r="A25">
        <v>1</v>
      </c>
      <c r="B25">
        <v>0.14374999999999999</v>
      </c>
      <c r="C25">
        <v>0.57499999999999996</v>
      </c>
      <c r="D25">
        <v>190.67885824391601</v>
      </c>
      <c r="E25">
        <v>109.550313704769</v>
      </c>
      <c r="G25">
        <v>2</v>
      </c>
      <c r="H25">
        <v>0.14374999999999999</v>
      </c>
      <c r="I25">
        <v>0.57499999999999996</v>
      </c>
      <c r="J25">
        <v>105.22558206785099</v>
      </c>
      <c r="K25">
        <v>69.163774551419905</v>
      </c>
      <c r="M25">
        <v>3</v>
      </c>
      <c r="N25">
        <v>0.14374999999999999</v>
      </c>
      <c r="O25">
        <v>0.57499999999999996</v>
      </c>
      <c r="P25">
        <v>127.95755733276</v>
      </c>
      <c r="Q25">
        <v>86.630685455897293</v>
      </c>
      <c r="S25">
        <v>4</v>
      </c>
      <c r="T25">
        <v>0.14374999999999999</v>
      </c>
      <c r="U25">
        <v>0.57499999999999996</v>
      </c>
      <c r="V25">
        <v>531.25732146966095</v>
      </c>
      <c r="W25">
        <v>394.998886104093</v>
      </c>
      <c r="Y25">
        <v>8</v>
      </c>
      <c r="Z25">
        <v>0.14374999999999999</v>
      </c>
      <c r="AA25">
        <v>0.57499999999999996</v>
      </c>
      <c r="AB25">
        <v>174.89115936230701</v>
      </c>
      <c r="AC25">
        <v>132.66088706776199</v>
      </c>
      <c r="AE25">
        <v>6</v>
      </c>
      <c r="AF25">
        <v>0.14374999999999999</v>
      </c>
      <c r="AG25">
        <v>0.57499999999999996</v>
      </c>
      <c r="AH25">
        <v>195.240046561143</v>
      </c>
      <c r="AI25">
        <v>145.773243608092</v>
      </c>
    </row>
    <row r="26" spans="1:35" x14ac:dyDescent="0.4">
      <c r="A26">
        <v>1</v>
      </c>
      <c r="B26">
        <v>0.15</v>
      </c>
      <c r="C26">
        <v>0.6</v>
      </c>
      <c r="D26">
        <v>211.533079123005</v>
      </c>
      <c r="E26">
        <v>121.531644306457</v>
      </c>
      <c r="G26">
        <v>2</v>
      </c>
      <c r="H26">
        <v>0.15</v>
      </c>
      <c r="I26">
        <v>0.6</v>
      </c>
      <c r="J26">
        <v>109.994689281832</v>
      </c>
      <c r="K26">
        <v>72.298463375916896</v>
      </c>
      <c r="M26">
        <v>3</v>
      </c>
      <c r="N26">
        <v>0.15</v>
      </c>
      <c r="O26">
        <v>0.6</v>
      </c>
      <c r="P26">
        <v>116.670735470091</v>
      </c>
      <c r="Q26">
        <v>78.989205460785698</v>
      </c>
      <c r="S26">
        <v>4</v>
      </c>
      <c r="T26">
        <v>0.15</v>
      </c>
      <c r="U26">
        <v>0.6</v>
      </c>
      <c r="V26">
        <v>316.92834838867901</v>
      </c>
      <c r="W26">
        <v>235.641636414581</v>
      </c>
      <c r="Y26">
        <v>8</v>
      </c>
      <c r="Z26">
        <v>0.15</v>
      </c>
      <c r="AA26">
        <v>0.6</v>
      </c>
      <c r="AB26">
        <v>126.55243178094101</v>
      </c>
      <c r="AC26">
        <v>95.994319677774996</v>
      </c>
      <c r="AE26">
        <v>6</v>
      </c>
      <c r="AF26">
        <v>0.15</v>
      </c>
      <c r="AG26">
        <v>0.6</v>
      </c>
      <c r="AH26">
        <v>326.75524138994803</v>
      </c>
      <c r="AI26">
        <v>243.967220057188</v>
      </c>
    </row>
    <row r="27" spans="1:35" x14ac:dyDescent="0.4">
      <c r="A27">
        <v>1</v>
      </c>
      <c r="B27">
        <v>0.15625</v>
      </c>
      <c r="C27">
        <v>0.625</v>
      </c>
      <c r="D27">
        <v>236.77602459550499</v>
      </c>
      <c r="E27">
        <v>136.03441939548799</v>
      </c>
      <c r="G27">
        <v>2</v>
      </c>
      <c r="H27">
        <v>0.15625</v>
      </c>
      <c r="I27">
        <v>0.625</v>
      </c>
      <c r="J27">
        <v>116.56111052615</v>
      </c>
      <c r="K27">
        <v>76.614509622720703</v>
      </c>
      <c r="M27">
        <v>3</v>
      </c>
      <c r="N27">
        <v>0.15625</v>
      </c>
      <c r="O27">
        <v>0.625</v>
      </c>
      <c r="P27">
        <v>109.70507230050799</v>
      </c>
      <c r="Q27">
        <v>74.273265366160601</v>
      </c>
      <c r="S27">
        <v>4</v>
      </c>
      <c r="T27">
        <v>0.15625</v>
      </c>
      <c r="U27">
        <v>0.625</v>
      </c>
      <c r="V27">
        <v>218.992102737393</v>
      </c>
      <c r="W27">
        <v>162.82436618015299</v>
      </c>
      <c r="Y27">
        <v>8</v>
      </c>
      <c r="Z27">
        <v>0.15625</v>
      </c>
      <c r="AA27">
        <v>0.625</v>
      </c>
      <c r="AB27">
        <v>114.46774988559901</v>
      </c>
      <c r="AC27">
        <v>86.827677830278205</v>
      </c>
      <c r="AE27">
        <v>6</v>
      </c>
      <c r="AF27">
        <v>0.15625</v>
      </c>
      <c r="AG27">
        <v>0.625</v>
      </c>
      <c r="AH27">
        <v>770.86905498884005</v>
      </c>
      <c r="AI27">
        <v>575.55857275232097</v>
      </c>
    </row>
    <row r="28" spans="1:35" x14ac:dyDescent="0.4">
      <c r="A28">
        <v>1</v>
      </c>
      <c r="B28">
        <v>0.16250000000000001</v>
      </c>
      <c r="C28">
        <v>0.65</v>
      </c>
      <c r="D28">
        <v>267.69820439353799</v>
      </c>
      <c r="E28">
        <v>153.80007274850101</v>
      </c>
      <c r="G28">
        <v>2</v>
      </c>
      <c r="H28">
        <v>0.16250000000000001</v>
      </c>
      <c r="I28">
        <v>0.65</v>
      </c>
      <c r="J28">
        <v>125.32063886758699</v>
      </c>
      <c r="K28">
        <v>82.372064311211304</v>
      </c>
      <c r="M28">
        <v>3</v>
      </c>
      <c r="N28">
        <v>0.16250000000000001</v>
      </c>
      <c r="O28">
        <v>0.65</v>
      </c>
      <c r="P28">
        <v>106.183318028833</v>
      </c>
      <c r="Q28">
        <v>71.888943619778999</v>
      </c>
      <c r="S28">
        <v>4</v>
      </c>
      <c r="T28">
        <v>0.16250000000000001</v>
      </c>
      <c r="U28">
        <v>0.65</v>
      </c>
      <c r="V28">
        <v>167.29507995575</v>
      </c>
      <c r="W28">
        <v>124.38674736831901</v>
      </c>
      <c r="Y28">
        <v>8</v>
      </c>
      <c r="Z28">
        <v>0.16250000000000001</v>
      </c>
      <c r="AA28">
        <v>0.65</v>
      </c>
      <c r="AB28">
        <v>126.55243178094101</v>
      </c>
      <c r="AC28">
        <v>95.994319677775096</v>
      </c>
      <c r="AE28">
        <v>6</v>
      </c>
      <c r="AF28">
        <v>0.16250000000000001</v>
      </c>
      <c r="AG28">
        <v>0.65</v>
      </c>
      <c r="AH28">
        <v>4613.1231720436099</v>
      </c>
      <c r="AI28">
        <v>3444.3237429870901</v>
      </c>
    </row>
    <row r="29" spans="1:35" x14ac:dyDescent="0.4">
      <c r="A29">
        <v>1</v>
      </c>
      <c r="B29">
        <v>0.16875000000000001</v>
      </c>
      <c r="C29">
        <v>0.67500000000000004</v>
      </c>
      <c r="D29">
        <v>306.10538943110498</v>
      </c>
      <c r="E29">
        <v>175.86607003908901</v>
      </c>
      <c r="G29">
        <v>2</v>
      </c>
      <c r="H29">
        <v>0.16875000000000001</v>
      </c>
      <c r="I29">
        <v>0.67500000000000004</v>
      </c>
      <c r="J29">
        <v>136.85251880082399</v>
      </c>
      <c r="K29">
        <v>89.951859339972799</v>
      </c>
      <c r="M29">
        <v>3</v>
      </c>
      <c r="N29">
        <v>0.16875000000000001</v>
      </c>
      <c r="O29">
        <v>0.67500000000000004</v>
      </c>
      <c r="P29">
        <v>105.692579079903</v>
      </c>
      <c r="Q29">
        <v>71.556700238364698</v>
      </c>
      <c r="S29">
        <v>4</v>
      </c>
      <c r="T29">
        <v>0.16875000000000001</v>
      </c>
      <c r="U29">
        <v>0.67500000000000004</v>
      </c>
      <c r="V29">
        <v>137.92299835334001</v>
      </c>
      <c r="W29">
        <v>102.548103369183</v>
      </c>
      <c r="Y29">
        <v>8</v>
      </c>
      <c r="Z29">
        <v>0.16875000000000001</v>
      </c>
      <c r="AA29">
        <v>0.67500000000000004</v>
      </c>
      <c r="AB29">
        <v>174.891159362308</v>
      </c>
      <c r="AC29">
        <v>132.66088706776199</v>
      </c>
      <c r="AE29">
        <v>6</v>
      </c>
      <c r="AF29">
        <v>0.16875000000000001</v>
      </c>
      <c r="AG29">
        <v>0.67500000000000004</v>
      </c>
      <c r="AH29">
        <v>18338.902285600299</v>
      </c>
      <c r="AI29">
        <v>13692.484290340601</v>
      </c>
    </row>
    <row r="30" spans="1:35" x14ac:dyDescent="0.4">
      <c r="A30">
        <v>1</v>
      </c>
      <c r="B30">
        <v>0.17499999999999999</v>
      </c>
      <c r="C30">
        <v>0.7</v>
      </c>
      <c r="D30">
        <v>354.58644702649798</v>
      </c>
      <c r="E30">
        <v>203.71978763121101</v>
      </c>
      <c r="G30">
        <v>2</v>
      </c>
      <c r="H30">
        <v>0.17499999999999999</v>
      </c>
      <c r="I30">
        <v>0.7</v>
      </c>
      <c r="J30">
        <v>152.008922005508</v>
      </c>
      <c r="K30">
        <v>99.914019051127795</v>
      </c>
      <c r="M30">
        <v>3</v>
      </c>
      <c r="N30">
        <v>0.17499999999999999</v>
      </c>
      <c r="O30">
        <v>0.7</v>
      </c>
      <c r="P30">
        <v>108.176950000606</v>
      </c>
      <c r="Q30">
        <v>73.238685736317905</v>
      </c>
      <c r="S30">
        <v>4</v>
      </c>
      <c r="T30">
        <v>0.17499999999999999</v>
      </c>
      <c r="U30">
        <v>0.7</v>
      </c>
      <c r="V30">
        <v>121.055857086107</v>
      </c>
      <c r="W30">
        <v>90.007095945725098</v>
      </c>
      <c r="Y30">
        <v>8</v>
      </c>
      <c r="Z30">
        <v>0.17499999999999999</v>
      </c>
      <c r="AA30">
        <v>0.7</v>
      </c>
      <c r="AB30">
        <v>331.31856776145702</v>
      </c>
      <c r="AC30">
        <v>251.31639164333799</v>
      </c>
      <c r="AE30">
        <v>6</v>
      </c>
      <c r="AF30">
        <v>0.17499999999999999</v>
      </c>
      <c r="AG30">
        <v>0.7</v>
      </c>
      <c r="AH30">
        <v>1182.211569351</v>
      </c>
      <c r="AI30">
        <v>882.68169430772605</v>
      </c>
    </row>
    <row r="31" spans="1:35" x14ac:dyDescent="0.4">
      <c r="A31">
        <v>1</v>
      </c>
      <c r="B31">
        <v>0.18124999999999999</v>
      </c>
      <c r="C31">
        <v>0.72499999999999998</v>
      </c>
      <c r="D31">
        <v>416.958918942803</v>
      </c>
      <c r="E31">
        <v>239.55450957103099</v>
      </c>
      <c r="G31">
        <v>2</v>
      </c>
      <c r="H31">
        <v>0.18124999999999999</v>
      </c>
      <c r="I31">
        <v>0.72499999999999998</v>
      </c>
      <c r="J31">
        <v>172.06531646815199</v>
      </c>
      <c r="K31">
        <v>113.096896424371</v>
      </c>
      <c r="M31">
        <v>3</v>
      </c>
      <c r="N31">
        <v>0.18124999999999999</v>
      </c>
      <c r="O31">
        <v>0.72499999999999998</v>
      </c>
      <c r="P31">
        <v>113.923549360813</v>
      </c>
      <c r="Q31">
        <v>77.129287057508193</v>
      </c>
      <c r="S31">
        <v>4</v>
      </c>
      <c r="T31">
        <v>0.18124999999999999</v>
      </c>
      <c r="U31">
        <v>0.72499999999999998</v>
      </c>
      <c r="V31">
        <v>112.24282890238101</v>
      </c>
      <c r="W31">
        <v>83.454459068842894</v>
      </c>
      <c r="Y31">
        <v>8</v>
      </c>
      <c r="Z31">
        <v>0.18124999999999999</v>
      </c>
      <c r="AA31">
        <v>0.72499999999999998</v>
      </c>
      <c r="AB31">
        <v>1198.7218392648899</v>
      </c>
      <c r="AC31">
        <v>909.27124689558502</v>
      </c>
      <c r="AE31">
        <v>6</v>
      </c>
      <c r="AF31">
        <v>0.18124999999999999</v>
      </c>
      <c r="AG31">
        <v>0.72499999999999998</v>
      </c>
      <c r="AH31">
        <v>413.513535371937</v>
      </c>
      <c r="AI31">
        <v>308.74408395584697</v>
      </c>
    </row>
    <row r="32" spans="1:35" x14ac:dyDescent="0.4">
      <c r="A32">
        <v>1</v>
      </c>
      <c r="B32">
        <v>0.1875</v>
      </c>
      <c r="C32">
        <v>0.75</v>
      </c>
      <c r="D32">
        <v>499.04112971161402</v>
      </c>
      <c r="E32">
        <v>286.71302531902001</v>
      </c>
      <c r="G32">
        <v>2</v>
      </c>
      <c r="H32">
        <v>0.1875</v>
      </c>
      <c r="I32">
        <v>0.75</v>
      </c>
      <c r="J32">
        <v>198.98226220182599</v>
      </c>
      <c r="K32">
        <v>130.78914891422801</v>
      </c>
      <c r="M32">
        <v>3</v>
      </c>
      <c r="N32">
        <v>0.1875</v>
      </c>
      <c r="O32">
        <v>0.75</v>
      </c>
      <c r="P32">
        <v>123.63570078780801</v>
      </c>
      <c r="Q32">
        <v>83.704673091050793</v>
      </c>
      <c r="S32">
        <v>4</v>
      </c>
      <c r="T32">
        <v>0.1875</v>
      </c>
      <c r="U32">
        <v>0.75</v>
      </c>
      <c r="V32">
        <v>109.496051368696</v>
      </c>
      <c r="W32">
        <v>81.412183090076596</v>
      </c>
      <c r="Y32">
        <v>8</v>
      </c>
      <c r="Z32">
        <v>0.1875</v>
      </c>
      <c r="AA32">
        <v>0.75</v>
      </c>
      <c r="AB32" s="13">
        <v>7.63290977885432E+33</v>
      </c>
      <c r="AC32" s="13">
        <v>5.78982142872821E+33</v>
      </c>
      <c r="AE32">
        <v>6</v>
      </c>
      <c r="AF32">
        <v>0.1875</v>
      </c>
      <c r="AG32">
        <v>0.75</v>
      </c>
      <c r="AH32">
        <v>225.78231879936499</v>
      </c>
      <c r="AI32">
        <v>168.57720298910399</v>
      </c>
    </row>
    <row r="33" spans="1:35" x14ac:dyDescent="0.4">
      <c r="A33">
        <v>1</v>
      </c>
      <c r="B33">
        <v>0.19375000000000001</v>
      </c>
      <c r="C33">
        <v>0.77500000000000002</v>
      </c>
      <c r="D33">
        <v>610.05593552272205</v>
      </c>
      <c r="E33">
        <v>350.49412257587301</v>
      </c>
      <c r="G33">
        <v>2</v>
      </c>
      <c r="H33">
        <v>0.19375000000000001</v>
      </c>
      <c r="I33">
        <v>0.77500000000000002</v>
      </c>
      <c r="J33">
        <v>235.88239912067499</v>
      </c>
      <c r="K33">
        <v>155.04325804451699</v>
      </c>
      <c r="M33">
        <v>3</v>
      </c>
      <c r="N33">
        <v>0.19375000000000001</v>
      </c>
      <c r="O33">
        <v>0.77500000000000002</v>
      </c>
      <c r="P33">
        <v>138.626957097326</v>
      </c>
      <c r="Q33">
        <v>93.854154192516603</v>
      </c>
      <c r="S33">
        <v>4</v>
      </c>
      <c r="T33">
        <v>0.19375000000000001</v>
      </c>
      <c r="U33">
        <v>0.77500000000000002</v>
      </c>
      <c r="V33">
        <v>112.24282890238101</v>
      </c>
      <c r="W33">
        <v>83.454459068842993</v>
      </c>
      <c r="Y33">
        <v>8</v>
      </c>
      <c r="Z33">
        <v>0.19375000000000001</v>
      </c>
      <c r="AA33">
        <v>0.77500000000000002</v>
      </c>
      <c r="AB33">
        <v>1198.7218392648699</v>
      </c>
      <c r="AC33">
        <v>909.271246895574</v>
      </c>
      <c r="AE33">
        <v>6</v>
      </c>
      <c r="AF33">
        <v>0.19375000000000001</v>
      </c>
      <c r="AG33">
        <v>0.77500000000000002</v>
      </c>
      <c r="AH33">
        <v>155.28459012614499</v>
      </c>
      <c r="AI33">
        <v>115.941062214162</v>
      </c>
    </row>
    <row r="34" spans="1:35" x14ac:dyDescent="0.4">
      <c r="A34">
        <v>1</v>
      </c>
      <c r="B34">
        <v>0.2</v>
      </c>
      <c r="C34">
        <v>0.8</v>
      </c>
      <c r="D34">
        <v>765.33387001195501</v>
      </c>
      <c r="E34">
        <v>439.705619809425</v>
      </c>
      <c r="G34">
        <v>2</v>
      </c>
      <c r="H34">
        <v>0.2</v>
      </c>
      <c r="I34">
        <v>0.8</v>
      </c>
      <c r="J34">
        <v>287.96983512181998</v>
      </c>
      <c r="K34">
        <v>189.27983445254</v>
      </c>
      <c r="M34">
        <v>3</v>
      </c>
      <c r="N34">
        <v>0.2</v>
      </c>
      <c r="O34">
        <v>0.8</v>
      </c>
      <c r="P34">
        <v>161.23499092721801</v>
      </c>
      <c r="Q34">
        <v>109.16039720245701</v>
      </c>
      <c r="S34">
        <v>4</v>
      </c>
      <c r="T34">
        <v>0.2</v>
      </c>
      <c r="U34">
        <v>0.8</v>
      </c>
      <c r="V34">
        <v>121.055857086107</v>
      </c>
      <c r="W34">
        <v>90.007095945725098</v>
      </c>
      <c r="Y34">
        <v>8</v>
      </c>
      <c r="Z34">
        <v>0.2</v>
      </c>
      <c r="AA34">
        <v>0.8</v>
      </c>
      <c r="AB34">
        <v>331.31856776145497</v>
      </c>
      <c r="AC34">
        <v>251.316391643337</v>
      </c>
      <c r="AE34">
        <v>6</v>
      </c>
      <c r="AF34">
        <v>0.2</v>
      </c>
      <c r="AG34">
        <v>0.8</v>
      </c>
      <c r="AH34">
        <v>124.809396208783</v>
      </c>
      <c r="AI34">
        <v>93.1871859210205</v>
      </c>
    </row>
    <row r="35" spans="1:35" x14ac:dyDescent="0.4">
      <c r="A35">
        <v>1</v>
      </c>
      <c r="B35">
        <v>0.20624999999999999</v>
      </c>
      <c r="C35">
        <v>0.82499999999999996</v>
      </c>
      <c r="D35">
        <v>991.89689076987997</v>
      </c>
      <c r="E35">
        <v>569.87238410891098</v>
      </c>
      <c r="G35">
        <v>2</v>
      </c>
      <c r="H35">
        <v>0.20624999999999999</v>
      </c>
      <c r="I35">
        <v>0.82499999999999996</v>
      </c>
      <c r="J35">
        <v>364.43003666952501</v>
      </c>
      <c r="K35">
        <v>239.53639790487199</v>
      </c>
      <c r="M35">
        <v>3</v>
      </c>
      <c r="N35">
        <v>0.20624999999999999</v>
      </c>
      <c r="O35">
        <v>0.82499999999999996</v>
      </c>
      <c r="P35">
        <v>195.70454182981899</v>
      </c>
      <c r="Q35">
        <v>132.497204221082</v>
      </c>
      <c r="S35">
        <v>4</v>
      </c>
      <c r="T35">
        <v>0.20624999999999999</v>
      </c>
      <c r="U35">
        <v>0.82499999999999996</v>
      </c>
      <c r="V35">
        <v>137.92299835334001</v>
      </c>
      <c r="W35">
        <v>102.548103369183</v>
      </c>
      <c r="Y35">
        <v>8</v>
      </c>
      <c r="Z35">
        <v>0.20624999999999999</v>
      </c>
      <c r="AA35">
        <v>0.82499999999999996</v>
      </c>
      <c r="AB35">
        <v>174.89115936230701</v>
      </c>
      <c r="AC35">
        <v>132.66088706776199</v>
      </c>
      <c r="AE35">
        <v>6</v>
      </c>
      <c r="AF35">
        <v>0.20624999999999999</v>
      </c>
      <c r="AG35">
        <v>0.82499999999999996</v>
      </c>
      <c r="AH35">
        <v>113.590402573757</v>
      </c>
      <c r="AI35">
        <v>84.810681607474706</v>
      </c>
    </row>
    <row r="36" spans="1:35" x14ac:dyDescent="0.4">
      <c r="A36">
        <v>1</v>
      </c>
      <c r="B36">
        <v>0.21249999999999999</v>
      </c>
      <c r="C36">
        <v>0.85</v>
      </c>
      <c r="D36">
        <v>1341.0505694317601</v>
      </c>
      <c r="E36">
        <v>770.47089503377902</v>
      </c>
      <c r="G36">
        <v>2</v>
      </c>
      <c r="H36">
        <v>0.21249999999999999</v>
      </c>
      <c r="I36">
        <v>0.85</v>
      </c>
      <c r="J36">
        <v>482.71504915444501</v>
      </c>
      <c r="K36">
        <v>317.28401189329998</v>
      </c>
      <c r="M36">
        <v>3</v>
      </c>
      <c r="N36">
        <v>0.21249999999999999</v>
      </c>
      <c r="O36">
        <v>0.85</v>
      </c>
      <c r="P36">
        <v>250.19910660727101</v>
      </c>
      <c r="Q36">
        <v>169.39148071945601</v>
      </c>
      <c r="S36">
        <v>4</v>
      </c>
      <c r="T36">
        <v>0.21249999999999999</v>
      </c>
      <c r="U36">
        <v>0.85</v>
      </c>
      <c r="V36">
        <v>167.29507995575099</v>
      </c>
      <c r="W36">
        <v>124.38674736831901</v>
      </c>
      <c r="Y36">
        <v>8</v>
      </c>
      <c r="Z36">
        <v>0.21249999999999999</v>
      </c>
      <c r="AA36">
        <v>0.85</v>
      </c>
      <c r="AB36">
        <v>126.55243178094</v>
      </c>
      <c r="AC36">
        <v>95.994319677774996</v>
      </c>
      <c r="AE36">
        <v>6</v>
      </c>
      <c r="AF36">
        <v>0.21249999999999999</v>
      </c>
      <c r="AG36">
        <v>0.85</v>
      </c>
      <c r="AH36">
        <v>115.72310536042301</v>
      </c>
      <c r="AI36">
        <v>86.403034243833204</v>
      </c>
    </row>
    <row r="37" spans="1:35" x14ac:dyDescent="0.4">
      <c r="A37">
        <v>1</v>
      </c>
      <c r="B37">
        <v>0.21875</v>
      </c>
      <c r="C37">
        <v>0.875</v>
      </c>
      <c r="D37">
        <v>1920.19003066697</v>
      </c>
      <c r="E37">
        <v>1103.2026422312999</v>
      </c>
      <c r="G37">
        <v>2</v>
      </c>
      <c r="H37">
        <v>0.21875</v>
      </c>
      <c r="I37">
        <v>0.875</v>
      </c>
      <c r="J37">
        <v>679.36793828115299</v>
      </c>
      <c r="K37">
        <v>446.54208603419301</v>
      </c>
      <c r="M37">
        <v>3</v>
      </c>
      <c r="N37">
        <v>0.21875</v>
      </c>
      <c r="O37">
        <v>0.875</v>
      </c>
      <c r="P37">
        <v>341.8980702563</v>
      </c>
      <c r="Q37">
        <v>231.47412938906299</v>
      </c>
      <c r="S37">
        <v>4</v>
      </c>
      <c r="T37">
        <v>0.21875</v>
      </c>
      <c r="U37">
        <v>0.875</v>
      </c>
      <c r="V37">
        <v>218.992102737393</v>
      </c>
      <c r="W37">
        <v>162.82436618015299</v>
      </c>
      <c r="Y37">
        <v>8</v>
      </c>
      <c r="Z37">
        <v>0.21875</v>
      </c>
      <c r="AA37">
        <v>0.875</v>
      </c>
      <c r="AB37">
        <v>114.46774988559901</v>
      </c>
      <c r="AC37">
        <v>86.827677830278205</v>
      </c>
      <c r="AE37">
        <v>6</v>
      </c>
      <c r="AF37">
        <v>0.21875</v>
      </c>
      <c r="AG37">
        <v>0.875</v>
      </c>
      <c r="AH37">
        <v>132.260220208622</v>
      </c>
      <c r="AI37">
        <v>98.750239204094797</v>
      </c>
    </row>
    <row r="38" spans="1:35" x14ac:dyDescent="0.4">
      <c r="A38">
        <v>1</v>
      </c>
      <c r="B38">
        <v>0.22500000000000001</v>
      </c>
      <c r="C38">
        <v>0.9</v>
      </c>
      <c r="D38">
        <v>2986.41926845642</v>
      </c>
      <c r="E38">
        <v>1715.78102956155</v>
      </c>
      <c r="G38">
        <v>2</v>
      </c>
      <c r="H38">
        <v>0.22500000000000001</v>
      </c>
      <c r="I38">
        <v>0.9</v>
      </c>
      <c r="J38">
        <v>1041.8846512054399</v>
      </c>
      <c r="K38">
        <v>684.82087443424302</v>
      </c>
      <c r="M38">
        <v>3</v>
      </c>
      <c r="N38">
        <v>0.22500000000000001</v>
      </c>
      <c r="O38">
        <v>0.9</v>
      </c>
      <c r="P38">
        <v>512.01308149549402</v>
      </c>
      <c r="Q38">
        <v>346.64653762490002</v>
      </c>
      <c r="S38">
        <v>4</v>
      </c>
      <c r="T38">
        <v>0.22500000000000001</v>
      </c>
      <c r="U38">
        <v>0.9</v>
      </c>
      <c r="V38">
        <v>316.92834838867901</v>
      </c>
      <c r="W38">
        <v>235.641636414581</v>
      </c>
      <c r="Y38">
        <v>8</v>
      </c>
      <c r="Z38">
        <v>0.22500000000000001</v>
      </c>
      <c r="AA38">
        <v>0.9</v>
      </c>
      <c r="AB38">
        <v>126.55243178094101</v>
      </c>
      <c r="AC38">
        <v>95.994319677775096</v>
      </c>
      <c r="AE38">
        <v>6</v>
      </c>
      <c r="AF38">
        <v>0.22500000000000001</v>
      </c>
      <c r="AG38">
        <v>0.9</v>
      </c>
      <c r="AH38">
        <v>172.48234344518599</v>
      </c>
      <c r="AI38">
        <v>128.781523626894</v>
      </c>
    </row>
    <row r="39" spans="1:35" x14ac:dyDescent="0.4">
      <c r="A39">
        <v>1</v>
      </c>
      <c r="B39">
        <v>0.23125000000000001</v>
      </c>
      <c r="C39">
        <v>0.92500000000000004</v>
      </c>
      <c r="D39">
        <v>5290.0956097587696</v>
      </c>
      <c r="E39">
        <v>3039.3072358129998</v>
      </c>
      <c r="G39">
        <v>2</v>
      </c>
      <c r="H39">
        <v>0.23125000000000001</v>
      </c>
      <c r="I39">
        <v>0.92500000000000004</v>
      </c>
      <c r="J39">
        <v>1825.6346145499299</v>
      </c>
      <c r="K39">
        <v>1199.97227302178</v>
      </c>
      <c r="M39">
        <v>3</v>
      </c>
      <c r="N39">
        <v>0.23125000000000001</v>
      </c>
      <c r="O39">
        <v>0.92500000000000004</v>
      </c>
      <c r="P39">
        <v>880.90399971847603</v>
      </c>
      <c r="Q39">
        <v>596.39554636070898</v>
      </c>
      <c r="S39">
        <v>4</v>
      </c>
      <c r="T39">
        <v>0.23125000000000001</v>
      </c>
      <c r="U39">
        <v>0.92500000000000004</v>
      </c>
      <c r="V39">
        <v>531.257321469663</v>
      </c>
      <c r="W39">
        <v>394.99888610409403</v>
      </c>
      <c r="Y39">
        <v>8</v>
      </c>
      <c r="Z39">
        <v>0.23125000000000001</v>
      </c>
      <c r="AA39">
        <v>0.92500000000000004</v>
      </c>
      <c r="AB39">
        <v>174.891159362308</v>
      </c>
      <c r="AC39">
        <v>132.66088706776199</v>
      </c>
      <c r="AE39">
        <v>6</v>
      </c>
      <c r="AF39">
        <v>0.23125000000000001</v>
      </c>
      <c r="AG39">
        <v>0.92500000000000004</v>
      </c>
      <c r="AH39">
        <v>267.65237488055197</v>
      </c>
      <c r="AI39">
        <v>199.83889336723999</v>
      </c>
    </row>
    <row r="40" spans="1:35" x14ac:dyDescent="0.4">
      <c r="A40">
        <v>1</v>
      </c>
      <c r="B40">
        <v>0.23749999999999999</v>
      </c>
      <c r="C40">
        <v>0.95</v>
      </c>
      <c r="D40">
        <v>11872.141520079</v>
      </c>
      <c r="E40">
        <v>6820.8758949476796</v>
      </c>
      <c r="G40">
        <v>2</v>
      </c>
      <c r="H40">
        <v>0.23749999999999999</v>
      </c>
      <c r="I40">
        <v>0.95</v>
      </c>
      <c r="J40">
        <v>4065.5516759245902</v>
      </c>
      <c r="K40">
        <v>2672.2484591197499</v>
      </c>
      <c r="M40">
        <v>3</v>
      </c>
      <c r="N40">
        <v>0.23749999999999999</v>
      </c>
      <c r="O40">
        <v>0.95</v>
      </c>
      <c r="P40">
        <v>1936.44015515554</v>
      </c>
      <c r="Q40">
        <v>1311.0217284719899</v>
      </c>
      <c r="S40">
        <v>4</v>
      </c>
      <c r="T40">
        <v>0.23749999999999999</v>
      </c>
      <c r="U40">
        <v>0.95</v>
      </c>
      <c r="V40">
        <v>1146.65753646861</v>
      </c>
      <c r="W40">
        <v>852.55944971260203</v>
      </c>
      <c r="Y40">
        <v>8</v>
      </c>
      <c r="Z40">
        <v>0.23749999999999999</v>
      </c>
      <c r="AA40">
        <v>0.95</v>
      </c>
      <c r="AB40">
        <v>331.31856776145702</v>
      </c>
      <c r="AC40">
        <v>251.31639164333799</v>
      </c>
      <c r="AE40">
        <v>6</v>
      </c>
      <c r="AF40">
        <v>0.23749999999999999</v>
      </c>
      <c r="AG40">
        <v>0.95</v>
      </c>
      <c r="AH40">
        <v>547.729842406226</v>
      </c>
      <c r="AI40">
        <v>408.95480796507701</v>
      </c>
    </row>
    <row r="41" spans="1:35" x14ac:dyDescent="0.4">
      <c r="A41">
        <v>1</v>
      </c>
      <c r="B41">
        <v>0.24374999999999999</v>
      </c>
      <c r="C41">
        <v>0.97499999999999998</v>
      </c>
      <c r="D41">
        <v>47415.370379957298</v>
      </c>
      <c r="E41">
        <v>27241.450611726999</v>
      </c>
      <c r="G41">
        <v>2</v>
      </c>
      <c r="H41">
        <v>0.24374999999999999</v>
      </c>
      <c r="I41">
        <v>0.97499999999999998</v>
      </c>
      <c r="J41">
        <v>16162.099328644699</v>
      </c>
      <c r="K41">
        <v>10623.194210731301</v>
      </c>
      <c r="M41">
        <v>3</v>
      </c>
      <c r="N41">
        <v>0.24374999999999999</v>
      </c>
      <c r="O41">
        <v>0.97499999999999998</v>
      </c>
      <c r="P41">
        <v>7638.7526293580504</v>
      </c>
      <c r="Q41">
        <v>5171.6396444518796</v>
      </c>
      <c r="S41">
        <v>4</v>
      </c>
      <c r="T41">
        <v>0.24374999999999999</v>
      </c>
      <c r="U41">
        <v>0.97499999999999998</v>
      </c>
      <c r="V41">
        <v>4474.38731697209</v>
      </c>
      <c r="W41">
        <v>3326.7833397815798</v>
      </c>
      <c r="Y41">
        <v>8</v>
      </c>
      <c r="Z41">
        <v>0.24374999999999999</v>
      </c>
      <c r="AA41">
        <v>0.97499999999999998</v>
      </c>
      <c r="AB41">
        <v>1198.7218392648899</v>
      </c>
      <c r="AC41">
        <v>909.27124689558298</v>
      </c>
      <c r="AE41">
        <v>6</v>
      </c>
      <c r="AF41">
        <v>0.24374999999999999</v>
      </c>
      <c r="AG41">
        <v>0.97499999999999998</v>
      </c>
      <c r="AH41">
        <v>2071.5214109656899</v>
      </c>
      <c r="AI41">
        <v>1546.67241992033</v>
      </c>
    </row>
  </sheetData>
  <phoneticPr fontId="1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7CD1E-9BED-4E93-9384-985F9DF94718}">
  <dimension ref="B1:G8"/>
  <sheetViews>
    <sheetView workbookViewId="0">
      <selection activeCell="B13" sqref="B13"/>
    </sheetView>
  </sheetViews>
  <sheetFormatPr defaultRowHeight="18.75" x14ac:dyDescent="0.4"/>
  <cols>
    <col min="3" max="3" width="20.125" bestFit="1" customWidth="1"/>
    <col min="6" max="6" width="12.625" bestFit="1" customWidth="1"/>
  </cols>
  <sheetData>
    <row r="1" spans="2:7" x14ac:dyDescent="0.4">
      <c r="B1">
        <v>3.55</v>
      </c>
      <c r="C1" t="s">
        <v>98</v>
      </c>
    </row>
    <row r="2" spans="2:7" x14ac:dyDescent="0.4">
      <c r="C2" t="s">
        <v>102</v>
      </c>
      <c r="D2" t="s">
        <v>99</v>
      </c>
      <c r="E2" t="s">
        <v>100</v>
      </c>
      <c r="F2" t="s">
        <v>101</v>
      </c>
    </row>
    <row r="3" spans="2:7" x14ac:dyDescent="0.4">
      <c r="C3">
        <v>0</v>
      </c>
      <c r="D3">
        <v>21.11214</v>
      </c>
      <c r="E3">
        <v>77.823999999999998</v>
      </c>
      <c r="F3">
        <v>42.28</v>
      </c>
      <c r="G3" t="s">
        <v>108</v>
      </c>
    </row>
    <row r="4" spans="2:7" x14ac:dyDescent="0.4">
      <c r="C4">
        <v>1</v>
      </c>
      <c r="D4">
        <f>(1-C4/100)*$D$3</f>
        <v>20.9010186</v>
      </c>
      <c r="E4">
        <v>75.385000000000005</v>
      </c>
      <c r="F4">
        <v>24.367999999999999</v>
      </c>
      <c r="G4" t="s">
        <v>103</v>
      </c>
    </row>
    <row r="5" spans="2:7" x14ac:dyDescent="0.4">
      <c r="C5">
        <v>2</v>
      </c>
      <c r="D5">
        <f t="shared" ref="D5:D8" si="0">(1-C5/100)*$D$3</f>
        <v>20.689897200000001</v>
      </c>
      <c r="E5">
        <v>73.022000000000006</v>
      </c>
      <c r="F5">
        <v>6.524</v>
      </c>
      <c r="G5" t="s">
        <v>104</v>
      </c>
    </row>
    <row r="6" spans="2:7" x14ac:dyDescent="0.4">
      <c r="C6">
        <v>3</v>
      </c>
      <c r="D6">
        <f t="shared" si="0"/>
        <v>20.478775800000001</v>
      </c>
      <c r="E6">
        <v>70.731999999999999</v>
      </c>
      <c r="F6">
        <v>-11.275</v>
      </c>
      <c r="G6" t="s">
        <v>105</v>
      </c>
    </row>
    <row r="7" spans="2:7" x14ac:dyDescent="0.4">
      <c r="C7">
        <v>4</v>
      </c>
      <c r="D7">
        <f t="shared" si="0"/>
        <v>20.267654399999998</v>
      </c>
      <c r="E7">
        <v>68.512</v>
      </c>
      <c r="F7">
        <v>-29.042000000000002</v>
      </c>
      <c r="G7" t="s">
        <v>106</v>
      </c>
    </row>
    <row r="8" spans="2:7" x14ac:dyDescent="0.4">
      <c r="C8">
        <v>5</v>
      </c>
      <c r="D8">
        <f t="shared" si="0"/>
        <v>20.056532999999998</v>
      </c>
      <c r="E8">
        <v>66.344999999999999</v>
      </c>
      <c r="F8">
        <v>-46.811</v>
      </c>
      <c r="G8" t="s">
        <v>107</v>
      </c>
    </row>
  </sheetData>
  <phoneticPr fontId="1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4E2FC-AB54-40F9-8898-9D21C0881ECF}">
  <dimension ref="C2:N43"/>
  <sheetViews>
    <sheetView workbookViewId="0">
      <selection activeCell="O22" sqref="O22"/>
    </sheetView>
  </sheetViews>
  <sheetFormatPr defaultRowHeight="18.75" x14ac:dyDescent="0.4"/>
  <cols>
    <col min="8" max="8" width="11.625" bestFit="1" customWidth="1"/>
    <col min="9" max="9" width="13.75" bestFit="1" customWidth="1"/>
    <col min="10" max="10" width="12.75" bestFit="1" customWidth="1"/>
  </cols>
  <sheetData>
    <row r="2" spans="3:14" x14ac:dyDescent="0.4">
      <c r="C2" s="17" t="s">
        <v>109</v>
      </c>
      <c r="D2" s="17" t="s">
        <v>110</v>
      </c>
      <c r="E2" s="18" t="s">
        <v>119</v>
      </c>
      <c r="F2" s="21" t="s">
        <v>112</v>
      </c>
      <c r="G2" s="21" t="s">
        <v>111</v>
      </c>
      <c r="H2" s="21" t="s">
        <v>113</v>
      </c>
      <c r="I2" s="21" t="s">
        <v>114</v>
      </c>
      <c r="J2" s="21" t="s">
        <v>115</v>
      </c>
      <c r="K2" s="19" t="s">
        <v>116</v>
      </c>
      <c r="L2" s="20" t="s">
        <v>117</v>
      </c>
      <c r="M2" s="20" t="s">
        <v>118</v>
      </c>
      <c r="N2" s="20" t="s">
        <v>9</v>
      </c>
    </row>
    <row r="3" spans="3:14" x14ac:dyDescent="0.4">
      <c r="C3" s="14">
        <f>2*PI()</f>
        <v>6.2831853071795862</v>
      </c>
      <c r="D3" s="14">
        <v>40</v>
      </c>
      <c r="E3" s="15">
        <f>C3/D3</f>
        <v>0.15707963267948966</v>
      </c>
      <c r="F3" s="7">
        <v>0</v>
      </c>
      <c r="G3" s="7">
        <v>1</v>
      </c>
      <c r="H3" s="7">
        <v>0</v>
      </c>
      <c r="I3" s="7">
        <v>0</v>
      </c>
      <c r="J3" s="7">
        <v>0</v>
      </c>
      <c r="K3" s="16">
        <f>SUM(I3:I43)</f>
        <v>1.4184789395352677</v>
      </c>
      <c r="L3" s="14">
        <f>SUM(J3:J43)</f>
        <v>2.4366251620904102</v>
      </c>
      <c r="M3" s="14">
        <f>30*L3</f>
        <v>73.098754862712312</v>
      </c>
      <c r="N3" s="14">
        <f>30*K3</f>
        <v>42.554368186058028</v>
      </c>
    </row>
    <row r="4" spans="3:14" x14ac:dyDescent="0.4">
      <c r="F4" s="7">
        <f>F3+$E$3</f>
        <v>0.15707963267948966</v>
      </c>
      <c r="G4" s="7">
        <f>SIN(F4)/F4</f>
        <v>0.99589273524356137</v>
      </c>
      <c r="H4" s="7">
        <f>(1-COS(F4))/F4</f>
        <v>7.8378458077905847E-2</v>
      </c>
      <c r="I4" s="7">
        <f>(G3+G4)/2*$E$3</f>
        <v>0.15675704885986025</v>
      </c>
      <c r="J4" s="7">
        <f>(H3+H4)/2*$E$3</f>
        <v>6.1558297024311148E-3</v>
      </c>
    </row>
    <row r="5" spans="3:14" x14ac:dyDescent="0.4">
      <c r="F5" s="7">
        <f t="shared" ref="F5:F42" si="0">F4+$E$3</f>
        <v>0.31415926535897931</v>
      </c>
      <c r="G5" s="7">
        <f t="shared" ref="G5:G43" si="1">SIN(F5)/F5</f>
        <v>0.98363164308346596</v>
      </c>
      <c r="H5" s="7">
        <f t="shared" ref="H5:H43" si="2">(1-COS(F5))/F5</f>
        <v>0.15579194727527892</v>
      </c>
      <c r="I5" s="7">
        <f t="shared" ref="I5:I43" si="3">(G4+G5)/2*$E$3</f>
        <v>0.15547148111385228</v>
      </c>
      <c r="J5" s="7">
        <f t="shared" ref="J5:J43" si="4">(H4+H5)/2*$E$3</f>
        <v>1.8391700628642732E-2</v>
      </c>
    </row>
    <row r="6" spans="3:14" x14ac:dyDescent="0.4">
      <c r="F6" s="7">
        <f t="shared" si="0"/>
        <v>0.47123889803846897</v>
      </c>
      <c r="G6" s="7">
        <f t="shared" si="1"/>
        <v>0.96339776200411587</v>
      </c>
      <c r="H6" s="7">
        <f t="shared" si="2"/>
        <v>0.23129133920250905</v>
      </c>
      <c r="I6" s="7">
        <f t="shared" si="3"/>
        <v>0.1529193318836613</v>
      </c>
      <c r="J6" s="7">
        <f t="shared" si="4"/>
        <v>3.0401450228150301E-2</v>
      </c>
    </row>
    <row r="7" spans="3:14" x14ac:dyDescent="0.4">
      <c r="F7" s="7">
        <f t="shared" si="0"/>
        <v>0.62831853071795862</v>
      </c>
      <c r="G7" s="7">
        <f t="shared" si="1"/>
        <v>0.93548928378863905</v>
      </c>
      <c r="H7" s="7">
        <f t="shared" si="2"/>
        <v>0.30395889391774367</v>
      </c>
      <c r="I7" s="7">
        <f t="shared" si="3"/>
        <v>0.14913823982648361</v>
      </c>
      <c r="J7" s="7">
        <f t="shared" si="4"/>
        <v>4.2038455005070245E-2</v>
      </c>
    </row>
    <row r="8" spans="3:14" x14ac:dyDescent="0.4">
      <c r="F8" s="7">
        <f t="shared" si="0"/>
        <v>0.78539816339744828</v>
      </c>
      <c r="G8" s="7">
        <f t="shared" si="1"/>
        <v>0.90031631615710606</v>
      </c>
      <c r="H8" s="7">
        <f t="shared" si="2"/>
        <v>0.37292322857805654</v>
      </c>
      <c r="I8" s="7">
        <f t="shared" si="3"/>
        <v>0.14418383465521389</v>
      </c>
      <c r="J8" s="7">
        <f t="shared" si="4"/>
        <v>5.3162197584476802E-2</v>
      </c>
    </row>
    <row r="9" spans="3:14" x14ac:dyDescent="0.4">
      <c r="F9" s="7">
        <f t="shared" si="0"/>
        <v>0.94247779607693793</v>
      </c>
      <c r="G9" s="7">
        <f t="shared" si="1"/>
        <v>0.85839369133413979</v>
      </c>
      <c r="H9" s="7">
        <f t="shared" si="2"/>
        <v>0.43737343142020957</v>
      </c>
      <c r="I9" s="7">
        <f t="shared" si="3"/>
        <v>0.13812876098323371</v>
      </c>
      <c r="J9" s="7">
        <f t="shared" si="4"/>
        <v>6.3640550856972483E-2</v>
      </c>
    </row>
    <row r="10" spans="3:14" x14ac:dyDescent="0.4">
      <c r="F10" s="7">
        <f t="shared" si="0"/>
        <v>1.0995574287564276</v>
      </c>
      <c r="G10" s="7">
        <f t="shared" si="1"/>
        <v>0.8103319580097551</v>
      </c>
      <c r="H10" s="7">
        <f t="shared" si="2"/>
        <v>0.49657206252335229</v>
      </c>
      <c r="I10" s="7">
        <f t="shared" si="3"/>
        <v>0.13106140602089095</v>
      </c>
      <c r="J10" s="7">
        <f t="shared" si="4"/>
        <v>7.335190756565961E-2</v>
      </c>
    </row>
    <row r="11" spans="3:14" x14ac:dyDescent="0.4">
      <c r="F11" s="7">
        <f t="shared" si="0"/>
        <v>1.2566370614359172</v>
      </c>
      <c r="G11" s="7">
        <f t="shared" si="1"/>
        <v>0.75682672864065703</v>
      </c>
      <c r="H11" s="7">
        <f t="shared" si="2"/>
        <v>0.54986680468861016</v>
      </c>
      <c r="I11" s="7">
        <f t="shared" si="3"/>
        <v>0.12308435542475908</v>
      </c>
      <c r="J11" s="7">
        <f t="shared" si="4"/>
        <v>8.2187116441598151E-2</v>
      </c>
    </row>
    <row r="12" spans="3:14" x14ac:dyDescent="0.4">
      <c r="F12" s="7">
        <f t="shared" si="0"/>
        <v>1.4137166941154069</v>
      </c>
      <c r="G12" s="7">
        <f t="shared" si="1"/>
        <v>0.69864658506643418</v>
      </c>
      <c r="H12" s="7">
        <f t="shared" si="2"/>
        <v>0.59670055427025015</v>
      </c>
      <c r="I12" s="7">
        <f t="shared" si="3"/>
        <v>0.11431260674595475</v>
      </c>
      <c r="J12" s="7">
        <f t="shared" si="4"/>
        <v>9.0051189793775174E-2</v>
      </c>
    </row>
    <row r="13" spans="3:14" x14ac:dyDescent="0.4">
      <c r="F13" s="7">
        <f t="shared" si="0"/>
        <v>1.5707963267948966</v>
      </c>
      <c r="G13" s="7">
        <f t="shared" si="1"/>
        <v>0.63661977236758138</v>
      </c>
      <c r="H13" s="7">
        <f t="shared" si="2"/>
        <v>0.63661977236758127</v>
      </c>
      <c r="I13" s="7">
        <f t="shared" si="3"/>
        <v>0.10487157447750765</v>
      </c>
      <c r="J13" s="7">
        <f t="shared" si="4"/>
        <v>9.6864751942209379E-2</v>
      </c>
    </row>
    <row r="14" spans="3:14" x14ac:dyDescent="0.4">
      <c r="F14" s="7">
        <f t="shared" si="0"/>
        <v>1.7278759594743862</v>
      </c>
      <c r="G14" s="7">
        <f t="shared" si="1"/>
        <v>0.57161993323617344</v>
      </c>
      <c r="H14" s="7">
        <f t="shared" si="2"/>
        <v>0.66928095081085215</v>
      </c>
      <c r="I14" s="7">
        <f t="shared" si="3"/>
        <v>9.489492457250627E-2</v>
      </c>
      <c r="J14" s="7">
        <f t="shared" si="4"/>
        <v>0.10256520295637411</v>
      </c>
    </row>
    <row r="15" spans="3:14" x14ac:dyDescent="0.4">
      <c r="F15" s="7">
        <f t="shared" si="0"/>
        <v>1.8849555921538759</v>
      </c>
      <c r="G15" s="7">
        <f t="shared" si="1"/>
        <v>0.50455115242710469</v>
      </c>
      <c r="H15" s="7">
        <f t="shared" si="2"/>
        <v>0.69445508415356216</v>
      </c>
      <c r="I15" s="7">
        <f t="shared" si="3"/>
        <v>8.4522279418137669E-2</v>
      </c>
      <c r="J15" s="7">
        <f t="shared" si="4"/>
        <v>0.10710757772199693</v>
      </c>
    </row>
    <row r="16" spans="3:14" x14ac:dyDescent="0.4">
      <c r="F16" s="7">
        <f t="shared" si="0"/>
        <v>2.0420352248333655</v>
      </c>
      <c r="G16" s="7">
        <f t="shared" si="1"/>
        <v>0.43633259277448361</v>
      </c>
      <c r="H16" s="7">
        <f t="shared" si="2"/>
        <v>0.71203007766832005</v>
      </c>
      <c r="I16" s="7">
        <f t="shared" si="3"/>
        <v>7.3896836545184016E-2</v>
      </c>
      <c r="J16" s="7">
        <f t="shared" si="4"/>
        <v>0.1104650862940669</v>
      </c>
    </row>
    <row r="17" spans="6:10" x14ac:dyDescent="0.4">
      <c r="F17" s="7">
        <f t="shared" si="0"/>
        <v>2.1991148575128552</v>
      </c>
      <c r="G17" s="7">
        <f t="shared" si="1"/>
        <v>0.36788301057177419</v>
      </c>
      <c r="H17" s="7">
        <f t="shared" si="2"/>
        <v>0.72201106134502635</v>
      </c>
      <c r="I17" s="7">
        <f t="shared" si="3"/>
        <v>6.3162945784372163E-2</v>
      </c>
      <c r="J17" s="7">
        <f t="shared" si="4"/>
        <v>0.1126293276817467</v>
      </c>
    </row>
    <row r="18" spans="6:10" x14ac:dyDescent="0.4">
      <c r="F18" s="7">
        <f>F17+$E$3</f>
        <v>2.3561944901923448</v>
      </c>
      <c r="G18" s="7">
        <f t="shared" si="1"/>
        <v>0.30010543871903539</v>
      </c>
      <c r="H18" s="7">
        <f t="shared" si="2"/>
        <v>0.72451862029742287</v>
      </c>
      <c r="I18" s="7">
        <f t="shared" si="3"/>
        <v>5.2463690124371139E-2</v>
      </c>
      <c r="J18" s="7">
        <f t="shared" si="4"/>
        <v>0.1136101755261875</v>
      </c>
    </row>
    <row r="19" spans="6:10" x14ac:dyDescent="0.4">
      <c r="F19" s="7">
        <f t="shared" si="0"/>
        <v>2.5132741228718345</v>
      </c>
      <c r="G19" s="7">
        <f t="shared" si="1"/>
        <v>0.23387232094715982</v>
      </c>
      <c r="H19" s="7">
        <f t="shared" si="2"/>
        <v>0.71978499198004076</v>
      </c>
      <c r="I19" s="7">
        <f t="shared" si="3"/>
        <v>4.1938515173691376E-2</v>
      </c>
      <c r="J19" s="7">
        <f t="shared" si="4"/>
        <v>0.113435340447102</v>
      </c>
    </row>
    <row r="20" spans="6:10" x14ac:dyDescent="0.4">
      <c r="F20" s="7">
        <f t="shared" si="0"/>
        <v>2.6703537555513241</v>
      </c>
      <c r="G20" s="7">
        <f t="shared" si="1"/>
        <v>0.17001136976543224</v>
      </c>
      <c r="H20" s="7">
        <f t="shared" si="2"/>
        <v>0.70814831939671175</v>
      </c>
      <c r="I20" s="7">
        <f t="shared" si="3"/>
        <v>3.1720950891185283E-2</v>
      </c>
      <c r="J20" s="7">
        <f t="shared" si="4"/>
        <v>0.1121496200209338</v>
      </c>
    </row>
    <row r="21" spans="6:10" x14ac:dyDescent="0.4">
      <c r="F21" s="7">
        <f t="shared" si="0"/>
        <v>2.8274333882308138</v>
      </c>
      <c r="G21" s="7">
        <f t="shared" si="1"/>
        <v>0.10929240478705181</v>
      </c>
      <c r="H21" s="7">
        <f t="shared" si="2"/>
        <v>0.69004508626672612</v>
      </c>
      <c r="I21" s="7">
        <f t="shared" si="3"/>
        <v>2.1936467156349594E-2</v>
      </c>
      <c r="J21" s="7">
        <f t="shared" si="4"/>
        <v>0.10981385328824875</v>
      </c>
    </row>
    <row r="22" spans="6:10" x14ac:dyDescent="0.4">
      <c r="F22" s="7">
        <f t="shared" si="0"/>
        <v>2.9845130209103035</v>
      </c>
      <c r="G22" s="7">
        <f t="shared" si="1"/>
        <v>5.2415407118082215E-2</v>
      </c>
      <c r="H22" s="7">
        <f t="shared" si="2"/>
        <v>0.66600089417230113</v>
      </c>
      <c r="I22" s="7">
        <f t="shared" si="3"/>
        <v>1.2700501847731228E-2</v>
      </c>
      <c r="J22" s="7">
        <f t="shared" si="4"/>
        <v>0.10650360225193041</v>
      </c>
    </row>
    <row r="23" spans="6:10" x14ac:dyDescent="0.4">
      <c r="F23" s="7">
        <f t="shared" si="0"/>
        <v>3.1415926535897931</v>
      </c>
      <c r="G23" s="7">
        <f t="shared" si="1"/>
        <v>3.8997686524020982E-17</v>
      </c>
      <c r="H23" s="7">
        <f t="shared" si="2"/>
        <v>0.63661977236758138</v>
      </c>
      <c r="I23" s="7">
        <f t="shared" si="3"/>
        <v>4.1166964484271344E-3</v>
      </c>
      <c r="J23" s="7">
        <f t="shared" si="4"/>
        <v>0.10230758791039836</v>
      </c>
    </row>
    <row r="24" spans="6:10" x14ac:dyDescent="0.4">
      <c r="F24" s="7">
        <f t="shared" si="0"/>
        <v>3.2986722862692828</v>
      </c>
      <c r="G24" s="7">
        <f t="shared" si="1"/>
        <v>-4.7423463583026688E-2</v>
      </c>
      <c r="H24" s="7">
        <f t="shared" si="2"/>
        <v>0.60257223758446288</v>
      </c>
      <c r="I24" s="7">
        <f t="shared" si="3"/>
        <v>-3.72463012000549E-3</v>
      </c>
      <c r="J24" s="7">
        <f t="shared" si="4"/>
        <v>9.7325912871312786E-2</v>
      </c>
    </row>
    <row r="25" spans="6:10" x14ac:dyDescent="0.4">
      <c r="F25" s="7">
        <f t="shared" si="0"/>
        <v>3.4557519189487724</v>
      </c>
      <c r="G25" s="7">
        <f t="shared" si="1"/>
        <v>-8.9421058462133232E-2</v>
      </c>
      <c r="H25" s="7">
        <f t="shared" si="2"/>
        <v>0.56458234330913959</v>
      </c>
      <c r="I25" s="7">
        <f t="shared" si="3"/>
        <v>-1.0747743628527023E-2</v>
      </c>
      <c r="J25" s="7">
        <f t="shared" si="4"/>
        <v>9.1668106423475393E-2</v>
      </c>
    </row>
    <row r="26" spans="6:10" x14ac:dyDescent="0.4">
      <c r="F26" s="7">
        <f t="shared" si="0"/>
        <v>3.6128315516282621</v>
      </c>
      <c r="G26" s="7">
        <f t="shared" si="1"/>
        <v>-0.12566057765271074</v>
      </c>
      <c r="H26" s="7">
        <f t="shared" si="2"/>
        <v>0.5234139752062652</v>
      </c>
      <c r="I26" s="7">
        <f t="shared" si="3"/>
        <v>-1.6892472198511675E-2</v>
      </c>
      <c r="J26" s="7">
        <f t="shared" si="4"/>
        <v>8.5451031034518399E-2</v>
      </c>
    </row>
    <row r="27" spans="6:10" x14ac:dyDescent="0.4">
      <c r="F27" s="7">
        <f t="shared" si="0"/>
        <v>3.7699111843077517</v>
      </c>
      <c r="G27" s="7">
        <f t="shared" si="1"/>
        <v>-0.15591488063143982</v>
      </c>
      <c r="H27" s="7">
        <f t="shared" si="2"/>
        <v>0.47985666132002719</v>
      </c>
      <c r="I27" s="7">
        <f t="shared" si="3"/>
        <v>-2.2114884779416664E-2</v>
      </c>
      <c r="J27" s="7">
        <f t="shared" si="4"/>
        <v>7.8796691531833898E-2</v>
      </c>
    </row>
    <row r="28" spans="6:10" x14ac:dyDescent="0.4">
      <c r="F28" s="7">
        <f t="shared" si="0"/>
        <v>3.9269908169872414</v>
      </c>
      <c r="G28" s="7">
        <f t="shared" si="1"/>
        <v>-0.18006326323142122</v>
      </c>
      <c r="H28" s="7">
        <f t="shared" si="2"/>
        <v>0.43471117217845379</v>
      </c>
      <c r="I28" s="7">
        <f t="shared" si="3"/>
        <v>-2.6387661713157474E-2</v>
      </c>
      <c r="J28" s="7">
        <f t="shared" si="4"/>
        <v>7.1829989673209027E-2</v>
      </c>
    </row>
    <row r="29" spans="6:10" x14ac:dyDescent="0.4">
      <c r="F29" s="7">
        <f>F28+$E$3</f>
        <v>4.0840704496667311</v>
      </c>
      <c r="G29" s="7">
        <f t="shared" si="1"/>
        <v>-0.19809085184633993</v>
      </c>
      <c r="H29" s="7">
        <f t="shared" si="2"/>
        <v>0.38877518687809121</v>
      </c>
      <c r="I29" s="7">
        <f t="shared" si="3"/>
        <v>-2.9700154746326091E-2</v>
      </c>
      <c r="J29" s="7">
        <f t="shared" si="4"/>
        <v>6.4676467398586207E-2</v>
      </c>
    </row>
    <row r="30" spans="6:10" x14ac:dyDescent="0.4">
      <c r="F30" s="7">
        <f t="shared" si="0"/>
        <v>4.2411500823462207</v>
      </c>
      <c r="G30" s="7">
        <f t="shared" si="1"/>
        <v>-0.21008606318771428</v>
      </c>
      <c r="H30" s="7">
        <f t="shared" si="2"/>
        <v>0.34282929665511713</v>
      </c>
      <c r="I30" s="7">
        <f t="shared" si="3"/>
        <v>-3.2058139940898248E-2</v>
      </c>
      <c r="J30" s="7">
        <f t="shared" si="4"/>
        <v>5.7460081770032048E-2</v>
      </c>
    </row>
    <row r="31" spans="6:10" x14ac:dyDescent="0.4">
      <c r="F31" s="7">
        <f t="shared" si="0"/>
        <v>4.3982297150257104</v>
      </c>
      <c r="G31" s="7">
        <f t="shared" si="1"/>
        <v>-0.21623620818304484</v>
      </c>
      <c r="H31" s="7">
        <f t="shared" si="2"/>
        <v>0.29762360749438377</v>
      </c>
      <c r="I31" s="7">
        <f t="shared" si="3"/>
        <v>-3.3483272895002275E-2</v>
      </c>
      <c r="J31" s="7">
        <f t="shared" si="4"/>
        <v>5.0301053466157992E-2</v>
      </c>
    </row>
    <row r="32" spans="6:10" x14ac:dyDescent="0.4">
      <c r="F32" s="7">
        <f t="shared" si="0"/>
        <v>4.5553093477052</v>
      </c>
      <c r="G32" s="7">
        <f t="shared" si="1"/>
        <v>-0.21682135398613472</v>
      </c>
      <c r="H32" s="7">
        <f t="shared" si="2"/>
        <v>0.25386518823859916</v>
      </c>
      <c r="I32" s="7">
        <f t="shared" si="3"/>
        <v>-3.4012261397304989E-2</v>
      </c>
      <c r="J32" s="7">
        <f t="shared" si="4"/>
        <v>4.3313828730295531E-2</v>
      </c>
    </row>
    <row r="33" spans="6:10" x14ac:dyDescent="0.4">
      <c r="F33" s="7">
        <f t="shared" si="0"/>
        <v>4.7123889803846897</v>
      </c>
      <c r="G33" s="7">
        <f t="shared" si="1"/>
        <v>-0.21220659078919379</v>
      </c>
      <c r="H33" s="7">
        <f t="shared" si="2"/>
        <v>0.21220659078919385</v>
      </c>
      <c r="I33" s="7">
        <f t="shared" si="3"/>
        <v>-3.369577598727249E-2</v>
      </c>
      <c r="J33" s="7">
        <f t="shared" si="4"/>
        <v>3.6605191925980995E-2</v>
      </c>
    </row>
    <row r="34" spans="6:10" x14ac:dyDescent="0.4">
      <c r="F34" s="7">
        <f>F33+$E$3</f>
        <v>4.8694686130641793</v>
      </c>
      <c r="G34" s="7">
        <f t="shared" si="1"/>
        <v>-0.20283287953541637</v>
      </c>
      <c r="H34" s="7">
        <f t="shared" si="2"/>
        <v>0.17323564478813719</v>
      </c>
      <c r="I34" s="7">
        <f t="shared" si="3"/>
        <v>-3.259712377303986E-2</v>
      </c>
      <c r="J34" s="7">
        <f t="shared" si="4"/>
        <v>3.0272562391824239E-2</v>
      </c>
    </row>
    <row r="35" spans="6:10" x14ac:dyDescent="0.4">
      <c r="F35" s="7">
        <f t="shared" si="0"/>
        <v>5.026548245743669</v>
      </c>
      <c r="G35" s="7">
        <f t="shared" si="1"/>
        <v>-0.18920668216016426</v>
      </c>
      <c r="H35" s="7">
        <f t="shared" si="2"/>
        <v>0.13746670117215259</v>
      </c>
      <c r="I35" s="7">
        <f t="shared" si="3"/>
        <v>-3.0790715173484966E-2</v>
      </c>
      <c r="J35" s="7">
        <f t="shared" si="4"/>
        <v>2.4402505188049019E-2</v>
      </c>
    </row>
    <row r="36" spans="6:10" x14ac:dyDescent="0.4">
      <c r="F36" s="7">
        <f t="shared" si="0"/>
        <v>5.1836278784231586</v>
      </c>
      <c r="G36" s="7">
        <f t="shared" si="1"/>
        <v>-0.17188859715358443</v>
      </c>
      <c r="H36" s="7">
        <f t="shared" si="2"/>
        <v>0.10533346780798385</v>
      </c>
      <c r="I36" s="7">
        <f t="shared" si="3"/>
        <v>-2.836035691845068E-2</v>
      </c>
      <c r="J36" s="7">
        <f t="shared" si="4"/>
        <v>1.9069480678958927E-2</v>
      </c>
    </row>
    <row r="37" spans="6:10" x14ac:dyDescent="0.4">
      <c r="F37" s="7">
        <f t="shared" si="0"/>
        <v>5.3407075111026483</v>
      </c>
      <c r="G37" s="7">
        <f t="shared" si="1"/>
        <v>-0.15148123964720117</v>
      </c>
      <c r="H37" s="7">
        <f t="shared" si="2"/>
        <v>7.7183546721213497E-2</v>
      </c>
      <c r="I37" s="7">
        <f t="shared" si="3"/>
        <v>-2.5397407592146957E-2</v>
      </c>
      <c r="J37" s="7">
        <f t="shared" si="4"/>
        <v>1.4334852800001697E-2</v>
      </c>
    </row>
    <row r="38" spans="6:10" x14ac:dyDescent="0.4">
      <c r="F38" s="7">
        <f t="shared" si="0"/>
        <v>5.497787143782138</v>
      </c>
      <c r="G38" s="7">
        <f t="shared" si="1"/>
        <v>-0.12861661659387233</v>
      </c>
      <c r="H38" s="7">
        <f t="shared" si="2"/>
        <v>5.3274746939722409E-2</v>
      </c>
      <c r="I38" s="7">
        <f t="shared" si="3"/>
        <v>-2.1998834186330165E-2</v>
      </c>
      <c r="J38" s="7">
        <f t="shared" si="4"/>
        <v>1.0246170424126405E-2</v>
      </c>
    </row>
    <row r="39" spans="6:10" x14ac:dyDescent="0.4">
      <c r="F39" s="7">
        <f t="shared" si="0"/>
        <v>5.6548667764616276</v>
      </c>
      <c r="G39" s="7">
        <f t="shared" si="1"/>
        <v>-0.10394325375429327</v>
      </c>
      <c r="H39" s="7">
        <f t="shared" si="2"/>
        <v>3.3773210435304873E-2</v>
      </c>
      <c r="I39" s="7">
        <f t="shared" si="3"/>
        <v>-1.8265209505139796E-2</v>
      </c>
      <c r="J39" s="7">
        <f t="shared" si="4"/>
        <v>6.8367305849845791E-3</v>
      </c>
    </row>
    <row r="40" spans="6:10" x14ac:dyDescent="0.4">
      <c r="F40" s="7">
        <f t="shared" si="0"/>
        <v>5.8119464091411173</v>
      </c>
      <c r="G40" s="7">
        <f t="shared" si="1"/>
        <v>-7.8113332054387807E-2</v>
      </c>
      <c r="H40" s="7">
        <f t="shared" si="2"/>
        <v>1.8753351827230483E-2</v>
      </c>
      <c r="I40" s="7">
        <f t="shared" si="3"/>
        <v>-1.4298690812854805E-2</v>
      </c>
      <c r="J40" s="7">
        <f t="shared" si="4"/>
        <v>4.1254265530576983E-3</v>
      </c>
    </row>
    <row r="41" spans="6:10" x14ac:dyDescent="0.4">
      <c r="F41" s="7">
        <f t="shared" si="0"/>
        <v>5.9690260418206069</v>
      </c>
      <c r="G41" s="7">
        <f t="shared" si="1"/>
        <v>-5.1770086478077189E-2</v>
      </c>
      <c r="H41" s="7">
        <f t="shared" si="2"/>
        <v>8.1995761723831027E-3</v>
      </c>
      <c r="I41" s="7">
        <f t="shared" si="3"/>
        <v>-1.0201019837118011E-2</v>
      </c>
      <c r="J41" s="7">
        <f t="shared" si="4"/>
        <v>2.1168780149080171E-3</v>
      </c>
    </row>
    <row r="42" spans="6:10" x14ac:dyDescent="0.4">
      <c r="F42" s="7">
        <f t="shared" si="0"/>
        <v>6.1261056745000966</v>
      </c>
      <c r="G42" s="7">
        <f t="shared" si="1"/>
        <v>-2.5535711160091359E-2</v>
      </c>
      <c r="H42" s="7">
        <f t="shared" si="2"/>
        <v>2.0097040532796552E-3</v>
      </c>
      <c r="I42" s="7">
        <f t="shared" si="3"/>
        <v>-6.0715831484992374E-3</v>
      </c>
      <c r="J42" s="7">
        <f t="shared" si="4"/>
        <v>8.0183499388454158E-4</v>
      </c>
    </row>
    <row r="43" spans="6:10" x14ac:dyDescent="0.4">
      <c r="F43" s="7">
        <f>F42+$E$3</f>
        <v>6.2831853071795862</v>
      </c>
      <c r="G43" s="7">
        <f t="shared" si="1"/>
        <v>-3.8997686524020982E-17</v>
      </c>
      <c r="H43" s="7">
        <f t="shared" si="2"/>
        <v>0</v>
      </c>
      <c r="I43" s="7">
        <f t="shared" si="3"/>
        <v>-2.0055700646183505E-3</v>
      </c>
      <c r="J43" s="7">
        <f t="shared" si="4"/>
        <v>1.5784178724182488E-4</v>
      </c>
    </row>
  </sheetData>
  <phoneticPr fontId="1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2985A-0D73-4699-ABB2-F94BC86F34FD}">
  <dimension ref="A1:S22"/>
  <sheetViews>
    <sheetView topLeftCell="C1" workbookViewId="0">
      <selection activeCell="M17" sqref="M17"/>
    </sheetView>
  </sheetViews>
  <sheetFormatPr defaultRowHeight="18.75" x14ac:dyDescent="0.4"/>
  <cols>
    <col min="1" max="1" width="10.5" bestFit="1" customWidth="1"/>
    <col min="4" max="4" width="6.5" bestFit="1" customWidth="1"/>
    <col min="6" max="6" width="13.875" customWidth="1"/>
    <col min="9" max="9" width="16.125" bestFit="1" customWidth="1"/>
    <col min="11" max="11" width="16.125" bestFit="1" customWidth="1"/>
    <col min="16" max="16" width="16.5" bestFit="1" customWidth="1"/>
  </cols>
  <sheetData>
    <row r="1" spans="1:19" x14ac:dyDescent="0.4">
      <c r="A1" t="s">
        <v>3</v>
      </c>
      <c r="P1" s="22" t="s">
        <v>125</v>
      </c>
      <c r="Q1" s="22"/>
    </row>
    <row r="2" spans="1:19" x14ac:dyDescent="0.4">
      <c r="A2">
        <v>299792458</v>
      </c>
      <c r="C2" t="s">
        <v>0</v>
      </c>
      <c r="D2" t="s">
        <v>1</v>
      </c>
      <c r="E2" t="s">
        <v>121</v>
      </c>
      <c r="F2" t="s">
        <v>2</v>
      </c>
      <c r="G2" t="s">
        <v>4</v>
      </c>
      <c r="H2" t="s">
        <v>5</v>
      </c>
      <c r="I2" t="s">
        <v>6</v>
      </c>
      <c r="J2" t="s">
        <v>10</v>
      </c>
      <c r="K2" t="s">
        <v>31</v>
      </c>
      <c r="L2" t="s">
        <v>32</v>
      </c>
      <c r="M2" t="s">
        <v>122</v>
      </c>
      <c r="N2" t="s">
        <v>123</v>
      </c>
      <c r="O2" t="s">
        <v>124</v>
      </c>
      <c r="P2" t="s">
        <v>118</v>
      </c>
      <c r="Q2" t="s">
        <v>9</v>
      </c>
      <c r="S2" t="s">
        <v>126</v>
      </c>
    </row>
    <row r="3" spans="1:19" x14ac:dyDescent="0.4">
      <c r="C3" s="1">
        <f>C5/D3</f>
        <v>14.959703493013974</v>
      </c>
      <c r="D3">
        <f>2*E3</f>
        <v>20.04</v>
      </c>
      <c r="E3">
        <v>10.02</v>
      </c>
      <c r="F3">
        <f>D3/4</f>
        <v>5.01</v>
      </c>
      <c r="G3">
        <v>1</v>
      </c>
      <c r="I3">
        <v>19</v>
      </c>
      <c r="J3" t="s">
        <v>11</v>
      </c>
      <c r="K3">
        <v>0</v>
      </c>
      <c r="L3">
        <f>K3/$F$3</f>
        <v>0</v>
      </c>
      <c r="M3" t="s">
        <v>127</v>
      </c>
      <c r="N3" t="s">
        <v>128</v>
      </c>
      <c r="O3" t="s">
        <v>129</v>
      </c>
      <c r="P3">
        <v>81.33</v>
      </c>
      <c r="Q3">
        <v>42.77</v>
      </c>
      <c r="S3">
        <v>2.25</v>
      </c>
    </row>
    <row r="4" spans="1:19" x14ac:dyDescent="0.4">
      <c r="K4">
        <f>$F$3/19</f>
        <v>0.2636842105263158</v>
      </c>
      <c r="L4">
        <f>K4/$F$3</f>
        <v>5.2631578947368425E-2</v>
      </c>
      <c r="M4" t="s">
        <v>130</v>
      </c>
      <c r="N4" t="s">
        <v>128</v>
      </c>
      <c r="O4" t="s">
        <v>131</v>
      </c>
      <c r="P4">
        <v>81.93</v>
      </c>
      <c r="Q4">
        <v>42.99</v>
      </c>
      <c r="S4">
        <v>2.2599999999999998</v>
      </c>
    </row>
    <row r="5" spans="1:19" x14ac:dyDescent="0.4">
      <c r="A5" s="1">
        <v>3.55</v>
      </c>
      <c r="B5" t="s">
        <v>120</v>
      </c>
      <c r="C5">
        <v>299.79245800000001</v>
      </c>
      <c r="K5">
        <f>K4+$K$4</f>
        <v>0.5273684210526316</v>
      </c>
      <c r="L5">
        <f t="shared" ref="L5:L21" si="0">K5/$F$3</f>
        <v>0.10526315789473685</v>
      </c>
      <c r="M5" t="s">
        <v>13</v>
      </c>
      <c r="N5" t="s">
        <v>128</v>
      </c>
      <c r="O5" t="s">
        <v>132</v>
      </c>
      <c r="P5">
        <v>83.75</v>
      </c>
      <c r="Q5">
        <v>43.66</v>
      </c>
      <c r="S5">
        <v>2.29</v>
      </c>
    </row>
    <row r="6" spans="1:19" x14ac:dyDescent="0.4">
      <c r="A6">
        <f>A5*2</f>
        <v>7.1</v>
      </c>
      <c r="K6">
        <f t="shared" ref="K6:K22" si="1">K5+$K$4</f>
        <v>0.79105263157894745</v>
      </c>
      <c r="L6">
        <f t="shared" si="0"/>
        <v>0.15789473684210528</v>
      </c>
      <c r="M6" t="s">
        <v>14</v>
      </c>
      <c r="N6" t="s">
        <v>128</v>
      </c>
      <c r="O6" t="s">
        <v>133</v>
      </c>
      <c r="P6">
        <v>86.91</v>
      </c>
      <c r="Q6">
        <v>44.81</v>
      </c>
      <c r="S6">
        <v>2.35</v>
      </c>
    </row>
    <row r="7" spans="1:19" x14ac:dyDescent="0.4">
      <c r="A7">
        <f>A6*2</f>
        <v>14.2</v>
      </c>
      <c r="K7">
        <f t="shared" si="1"/>
        <v>1.0547368421052632</v>
      </c>
      <c r="L7">
        <f t="shared" si="0"/>
        <v>0.2105263157894737</v>
      </c>
      <c r="M7" t="s">
        <v>15</v>
      </c>
      <c r="N7" t="s">
        <v>128</v>
      </c>
      <c r="O7" t="s">
        <v>134</v>
      </c>
      <c r="P7">
        <v>91.61</v>
      </c>
      <c r="Q7">
        <v>46.47</v>
      </c>
      <c r="S7">
        <v>2.44</v>
      </c>
    </row>
    <row r="8" spans="1:19" x14ac:dyDescent="0.4">
      <c r="A8">
        <f>A7*2</f>
        <v>28.4</v>
      </c>
      <c r="K8">
        <f t="shared" si="1"/>
        <v>1.3184210526315789</v>
      </c>
      <c r="L8">
        <f t="shared" si="0"/>
        <v>0.26315789473684209</v>
      </c>
      <c r="M8" t="s">
        <v>16</v>
      </c>
      <c r="N8" t="s">
        <v>128</v>
      </c>
      <c r="O8" t="s">
        <v>135</v>
      </c>
      <c r="P8">
        <v>98.17</v>
      </c>
      <c r="Q8">
        <v>48.7</v>
      </c>
      <c r="S8">
        <v>2.57</v>
      </c>
    </row>
    <row r="9" spans="1:19" x14ac:dyDescent="0.4">
      <c r="A9">
        <f t="shared" ref="A9:A13" si="2">A8*2</f>
        <v>56.8</v>
      </c>
      <c r="K9">
        <f t="shared" si="1"/>
        <v>1.5821052631578947</v>
      </c>
      <c r="L9">
        <f t="shared" si="0"/>
        <v>0.31578947368421051</v>
      </c>
      <c r="M9" t="s">
        <v>17</v>
      </c>
      <c r="N9" t="s">
        <v>128</v>
      </c>
      <c r="O9" t="s">
        <v>136</v>
      </c>
      <c r="P9">
        <v>107.07</v>
      </c>
      <c r="Q9">
        <v>51.56</v>
      </c>
      <c r="S9">
        <v>2.74</v>
      </c>
    </row>
    <row r="10" spans="1:19" x14ac:dyDescent="0.4">
      <c r="A10">
        <f t="shared" si="2"/>
        <v>113.6</v>
      </c>
      <c r="K10">
        <f t="shared" si="1"/>
        <v>1.8457894736842104</v>
      </c>
      <c r="L10">
        <f t="shared" si="0"/>
        <v>0.36842105263157893</v>
      </c>
      <c r="M10" t="s">
        <v>18</v>
      </c>
      <c r="N10" t="s">
        <v>128</v>
      </c>
      <c r="O10" t="s">
        <v>137</v>
      </c>
      <c r="P10">
        <v>119.04</v>
      </c>
      <c r="Q10">
        <v>55.12</v>
      </c>
      <c r="S10">
        <v>2.98</v>
      </c>
    </row>
    <row r="11" spans="1:19" x14ac:dyDescent="0.4">
      <c r="A11">
        <f t="shared" si="2"/>
        <v>227.2</v>
      </c>
      <c r="K11">
        <f t="shared" si="1"/>
        <v>2.1094736842105264</v>
      </c>
      <c r="L11">
        <f t="shared" si="0"/>
        <v>0.4210526315789474</v>
      </c>
      <c r="M11" t="s">
        <v>19</v>
      </c>
      <c r="N11" t="s">
        <v>128</v>
      </c>
      <c r="O11" t="s">
        <v>138</v>
      </c>
      <c r="P11">
        <v>135.19</v>
      </c>
      <c r="Q11">
        <v>59.46</v>
      </c>
      <c r="S11">
        <v>3.29</v>
      </c>
    </row>
    <row r="12" spans="1:19" x14ac:dyDescent="0.4">
      <c r="A12">
        <f t="shared" si="2"/>
        <v>454.4</v>
      </c>
      <c r="K12">
        <f t="shared" si="1"/>
        <v>2.3731578947368424</v>
      </c>
      <c r="L12">
        <f t="shared" si="0"/>
        <v>0.47368421052631587</v>
      </c>
      <c r="M12" t="s">
        <v>20</v>
      </c>
      <c r="N12" t="s">
        <v>128</v>
      </c>
      <c r="O12" t="s">
        <v>139</v>
      </c>
      <c r="P12">
        <v>157.27000000000001</v>
      </c>
      <c r="Q12">
        <v>64.540000000000006</v>
      </c>
      <c r="S12">
        <v>3.72</v>
      </c>
    </row>
    <row r="13" spans="1:19" x14ac:dyDescent="0.4">
      <c r="A13">
        <f t="shared" si="2"/>
        <v>908.8</v>
      </c>
      <c r="K13">
        <f t="shared" si="1"/>
        <v>2.6368421052631583</v>
      </c>
      <c r="L13">
        <f t="shared" si="0"/>
        <v>0.52631578947368429</v>
      </c>
      <c r="M13" t="s">
        <v>21</v>
      </c>
      <c r="N13" t="s">
        <v>128</v>
      </c>
      <c r="O13" t="s">
        <v>140</v>
      </c>
      <c r="P13">
        <v>188.04</v>
      </c>
      <c r="Q13">
        <v>70.16</v>
      </c>
      <c r="S13">
        <v>4.32</v>
      </c>
    </row>
    <row r="14" spans="1:19" x14ac:dyDescent="0.4">
      <c r="K14">
        <f t="shared" si="1"/>
        <v>2.9005263157894743</v>
      </c>
      <c r="L14">
        <f t="shared" si="0"/>
        <v>0.57894736842105277</v>
      </c>
      <c r="M14" t="s">
        <v>22</v>
      </c>
      <c r="N14" t="s">
        <v>128</v>
      </c>
      <c r="O14" t="s">
        <v>141</v>
      </c>
      <c r="P14">
        <v>232.15</v>
      </c>
      <c r="Q14">
        <v>75.459999999999994</v>
      </c>
      <c r="S14">
        <v>5.15</v>
      </c>
    </row>
    <row r="15" spans="1:19" x14ac:dyDescent="0.4">
      <c r="K15">
        <f t="shared" si="1"/>
        <v>3.1642105263157903</v>
      </c>
      <c r="L15">
        <f t="shared" si="0"/>
        <v>0.63157894736842124</v>
      </c>
      <c r="M15" t="s">
        <v>23</v>
      </c>
      <c r="N15" t="s">
        <v>128</v>
      </c>
      <c r="O15" t="s">
        <v>142</v>
      </c>
      <c r="P15">
        <v>297.56</v>
      </c>
      <c r="Q15">
        <v>77.930000000000007</v>
      </c>
      <c r="S15">
        <v>6.37</v>
      </c>
    </row>
    <row r="16" spans="1:19" x14ac:dyDescent="0.4">
      <c r="K16">
        <f t="shared" si="1"/>
        <v>3.4278947368421062</v>
      </c>
      <c r="L16">
        <f t="shared" si="0"/>
        <v>0.68421052631578971</v>
      </c>
      <c r="M16" t="s">
        <v>24</v>
      </c>
      <c r="N16" t="s">
        <v>128</v>
      </c>
      <c r="O16" t="s">
        <v>143</v>
      </c>
      <c r="P16">
        <v>398.39</v>
      </c>
      <c r="Q16">
        <v>70.2</v>
      </c>
      <c r="S16">
        <v>8.2200000000000006</v>
      </c>
    </row>
    <row r="17" spans="11:19" x14ac:dyDescent="0.4">
      <c r="K17">
        <f t="shared" si="1"/>
        <v>3.6915789473684222</v>
      </c>
      <c r="L17">
        <f t="shared" si="0"/>
        <v>0.73684210526315819</v>
      </c>
      <c r="M17" t="s">
        <v>25</v>
      </c>
      <c r="N17" t="s">
        <v>128</v>
      </c>
      <c r="O17" t="s">
        <v>144</v>
      </c>
      <c r="P17">
        <v>559.21</v>
      </c>
      <c r="Q17">
        <v>30.61</v>
      </c>
      <c r="S17">
        <v>11.22</v>
      </c>
    </row>
    <row r="18" spans="11:19" x14ac:dyDescent="0.4">
      <c r="K18">
        <f t="shared" si="1"/>
        <v>3.9552631578947381</v>
      </c>
      <c r="L18">
        <f t="shared" si="0"/>
        <v>0.78947368421052666</v>
      </c>
      <c r="M18" t="s">
        <v>26</v>
      </c>
      <c r="N18" t="s">
        <v>128</v>
      </c>
      <c r="O18" t="s">
        <v>145</v>
      </c>
      <c r="P18">
        <v>814.45</v>
      </c>
      <c r="Q18">
        <v>105.11</v>
      </c>
      <c r="S18">
        <v>16.559999999999999</v>
      </c>
    </row>
    <row r="19" spans="11:19" x14ac:dyDescent="0.4">
      <c r="K19">
        <f t="shared" si="1"/>
        <v>4.2189473684210537</v>
      </c>
      <c r="L19">
        <f t="shared" si="0"/>
        <v>0.84210526315789502</v>
      </c>
      <c r="M19" t="s">
        <v>27</v>
      </c>
      <c r="N19" t="s">
        <v>128</v>
      </c>
      <c r="O19" t="s">
        <v>146</v>
      </c>
      <c r="P19">
        <v>1157.71</v>
      </c>
      <c r="Q19">
        <v>505.9</v>
      </c>
      <c r="S19">
        <v>27.58</v>
      </c>
    </row>
    <row r="20" spans="11:19" x14ac:dyDescent="0.4">
      <c r="K20">
        <f t="shared" si="1"/>
        <v>4.4826315789473696</v>
      </c>
      <c r="L20">
        <f t="shared" si="0"/>
        <v>0.89473684210526339</v>
      </c>
      <c r="M20" t="s">
        <v>28</v>
      </c>
      <c r="N20" t="s">
        <v>128</v>
      </c>
      <c r="O20" t="s">
        <v>147</v>
      </c>
      <c r="P20">
        <v>1349.6</v>
      </c>
      <c r="Q20">
        <v>1422.26</v>
      </c>
      <c r="S20">
        <v>56.99</v>
      </c>
    </row>
    <row r="21" spans="11:19" x14ac:dyDescent="0.4">
      <c r="K21">
        <f>K20+$K$4</f>
        <v>4.7463157894736856</v>
      </c>
      <c r="L21">
        <f t="shared" si="0"/>
        <v>0.94736842105263186</v>
      </c>
      <c r="M21" t="s">
        <v>29</v>
      </c>
      <c r="N21" t="s">
        <v>128</v>
      </c>
      <c r="O21" t="s">
        <v>148</v>
      </c>
      <c r="P21">
        <v>1053.4100000000001</v>
      </c>
      <c r="Q21">
        <v>3051.51</v>
      </c>
      <c r="S21">
        <v>197.9</v>
      </c>
    </row>
    <row r="22" spans="11:19" x14ac:dyDescent="0.4">
      <c r="K22">
        <f t="shared" si="1"/>
        <v>5.0100000000000016</v>
      </c>
    </row>
  </sheetData>
  <mergeCells count="1">
    <mergeCell ref="P1:Q1"/>
  </mergeCells>
  <phoneticPr fontId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AA55A-3B6F-470E-AF49-CD85C465C203}">
  <dimension ref="A1:N22"/>
  <sheetViews>
    <sheetView workbookViewId="0">
      <selection activeCell="N12" sqref="N12"/>
    </sheetView>
  </sheetViews>
  <sheetFormatPr defaultRowHeight="18.75" x14ac:dyDescent="0.4"/>
  <cols>
    <col min="1" max="1" width="10.5" bestFit="1" customWidth="1"/>
    <col min="5" max="5" width="13.875" customWidth="1"/>
    <col min="8" max="8" width="16.125" bestFit="1" customWidth="1"/>
    <col min="11" max="11" width="16.125" bestFit="1" customWidth="1"/>
  </cols>
  <sheetData>
    <row r="1" spans="1:14" x14ac:dyDescent="0.4">
      <c r="A1" t="s">
        <v>3</v>
      </c>
    </row>
    <row r="2" spans="1:14" x14ac:dyDescent="0.4">
      <c r="A2">
        <v>299792458</v>
      </c>
      <c r="C2" t="s">
        <v>0</v>
      </c>
      <c r="D2" t="s">
        <v>1</v>
      </c>
      <c r="E2" t="s">
        <v>2</v>
      </c>
      <c r="F2" t="s">
        <v>4</v>
      </c>
      <c r="G2" t="s">
        <v>5</v>
      </c>
      <c r="H2" t="s">
        <v>6</v>
      </c>
      <c r="I2" t="s">
        <v>7</v>
      </c>
      <c r="J2" t="s">
        <v>10</v>
      </c>
      <c r="K2" t="s">
        <v>31</v>
      </c>
      <c r="L2" t="s">
        <v>32</v>
      </c>
      <c r="M2" t="s">
        <v>79</v>
      </c>
      <c r="N2" t="s">
        <v>9</v>
      </c>
    </row>
    <row r="3" spans="1:14" x14ac:dyDescent="0.4">
      <c r="C3">
        <v>3.55</v>
      </c>
      <c r="D3">
        <f>299.792458/C3</f>
        <v>84.448579718309873</v>
      </c>
      <c r="E3">
        <f>D3/4</f>
        <v>21.112144929577468</v>
      </c>
      <c r="F3">
        <v>1</v>
      </c>
      <c r="G3">
        <v>40</v>
      </c>
      <c r="H3">
        <v>19</v>
      </c>
      <c r="I3" t="s">
        <v>8</v>
      </c>
      <c r="J3" t="s">
        <v>11</v>
      </c>
      <c r="K3">
        <v>0</v>
      </c>
      <c r="L3">
        <f>K3/$E$3</f>
        <v>0</v>
      </c>
    </row>
    <row r="4" spans="1:14" x14ac:dyDescent="0.4">
      <c r="C4" s="1">
        <v>7.1</v>
      </c>
      <c r="D4">
        <f>299.792458/C4</f>
        <v>42.224289859154936</v>
      </c>
      <c r="E4">
        <f>D4/4</f>
        <v>10.556072464788734</v>
      </c>
      <c r="I4" t="s">
        <v>12</v>
      </c>
      <c r="K4">
        <f>$E$3/19</f>
        <v>1.1111655226093404</v>
      </c>
      <c r="L4">
        <f t="shared" ref="L4:L22" si="0">K4/$E$3</f>
        <v>5.2631578947368418E-2</v>
      </c>
      <c r="M4">
        <v>2607.73</v>
      </c>
      <c r="N4">
        <v>-207.52600000000001</v>
      </c>
    </row>
    <row r="5" spans="1:14" x14ac:dyDescent="0.4">
      <c r="A5">
        <v>3.55</v>
      </c>
      <c r="I5" t="s">
        <v>13</v>
      </c>
      <c r="K5">
        <f>K4+$K$4</f>
        <v>2.2223310452186809</v>
      </c>
      <c r="L5">
        <f t="shared" si="0"/>
        <v>0.10526315789473684</v>
      </c>
      <c r="M5">
        <v>904.00599999999997</v>
      </c>
      <c r="N5">
        <v>275.77999999999997</v>
      </c>
    </row>
    <row r="6" spans="1:14" x14ac:dyDescent="0.4">
      <c r="A6" s="1">
        <f>A5*2</f>
        <v>7.1</v>
      </c>
      <c r="I6" t="s">
        <v>14</v>
      </c>
      <c r="K6">
        <f t="shared" ref="K6:K22" si="1">K5+$K$4</f>
        <v>3.3334965678280213</v>
      </c>
      <c r="L6">
        <f t="shared" si="0"/>
        <v>0.15789473684210525</v>
      </c>
      <c r="M6">
        <v>428.1</v>
      </c>
      <c r="N6">
        <v>178.74</v>
      </c>
    </row>
    <row r="7" spans="1:14" x14ac:dyDescent="0.4">
      <c r="A7">
        <f>A6*2</f>
        <v>14.2</v>
      </c>
      <c r="I7" t="s">
        <v>15</v>
      </c>
      <c r="K7">
        <f t="shared" si="1"/>
        <v>4.4446620904373617</v>
      </c>
      <c r="L7">
        <f t="shared" si="0"/>
        <v>0.21052631578947367</v>
      </c>
      <c r="M7">
        <v>257.26</v>
      </c>
      <c r="N7">
        <v>118.25</v>
      </c>
    </row>
    <row r="8" spans="1:14" x14ac:dyDescent="0.4">
      <c r="A8">
        <f>A7*2</f>
        <v>28.4</v>
      </c>
      <c r="I8" t="s">
        <v>16</v>
      </c>
      <c r="K8">
        <f t="shared" si="1"/>
        <v>5.5558276130467021</v>
      </c>
      <c r="L8">
        <f t="shared" si="0"/>
        <v>0.26315789473684209</v>
      </c>
      <c r="M8">
        <v>179.28299999999999</v>
      </c>
      <c r="N8">
        <v>85.575000000000003</v>
      </c>
    </row>
    <row r="9" spans="1:14" x14ac:dyDescent="0.4">
      <c r="A9">
        <f t="shared" ref="A9:A13" si="2">A8*2</f>
        <v>56.8</v>
      </c>
      <c r="I9" t="s">
        <v>17</v>
      </c>
      <c r="K9">
        <f t="shared" si="1"/>
        <v>6.6669931356560426</v>
      </c>
      <c r="L9">
        <f t="shared" si="0"/>
        <v>0.31578947368421051</v>
      </c>
      <c r="M9">
        <v>138.53899999999999</v>
      </c>
      <c r="N9">
        <v>67.034999999999997</v>
      </c>
    </row>
    <row r="10" spans="1:14" x14ac:dyDescent="0.4">
      <c r="A10">
        <f t="shared" si="2"/>
        <v>113.6</v>
      </c>
      <c r="I10" t="s">
        <v>18</v>
      </c>
      <c r="K10">
        <f t="shared" si="1"/>
        <v>7.778158658265383</v>
      </c>
      <c r="L10">
        <f t="shared" si="0"/>
        <v>0.36842105263157893</v>
      </c>
      <c r="M10">
        <v>115.925</v>
      </c>
      <c r="N10">
        <v>56.118000000000002</v>
      </c>
    </row>
    <row r="11" spans="1:14" x14ac:dyDescent="0.4">
      <c r="A11">
        <f t="shared" si="2"/>
        <v>227.2</v>
      </c>
      <c r="I11" t="s">
        <v>19</v>
      </c>
      <c r="K11">
        <f t="shared" si="1"/>
        <v>8.8893241808747234</v>
      </c>
      <c r="L11">
        <f t="shared" si="0"/>
        <v>0.42105263157894735</v>
      </c>
      <c r="M11">
        <v>103.67100000000001</v>
      </c>
      <c r="N11">
        <v>49.743000000000002</v>
      </c>
    </row>
    <row r="12" spans="1:14" x14ac:dyDescent="0.4">
      <c r="A12">
        <f t="shared" si="2"/>
        <v>454.4</v>
      </c>
      <c r="I12" t="s">
        <v>20</v>
      </c>
      <c r="K12">
        <f t="shared" si="1"/>
        <v>10.000489703484064</v>
      </c>
      <c r="L12">
        <f t="shared" si="0"/>
        <v>0.47368421052631576</v>
      </c>
      <c r="M12">
        <v>98.391000000000005</v>
      </c>
      <c r="N12">
        <v>46.405999999999999</v>
      </c>
    </row>
    <row r="13" spans="1:14" x14ac:dyDescent="0.4">
      <c r="A13">
        <f t="shared" si="2"/>
        <v>908.8</v>
      </c>
      <c r="I13" t="s">
        <v>21</v>
      </c>
      <c r="K13">
        <f t="shared" si="1"/>
        <v>11.111655226093404</v>
      </c>
      <c r="L13">
        <f t="shared" si="0"/>
        <v>0.52631578947368418</v>
      </c>
      <c r="M13">
        <v>98.804000000000002</v>
      </c>
      <c r="N13">
        <v>45.395000000000003</v>
      </c>
    </row>
    <row r="14" spans="1:14" x14ac:dyDescent="0.4">
      <c r="I14" t="s">
        <v>22</v>
      </c>
      <c r="K14">
        <f t="shared" si="1"/>
        <v>12.222820748702745</v>
      </c>
      <c r="L14">
        <f t="shared" si="0"/>
        <v>0.57894736842105265</v>
      </c>
      <c r="M14">
        <v>105.02200000000001</v>
      </c>
      <c r="N14">
        <v>46.466999999999999</v>
      </c>
    </row>
    <row r="15" spans="1:14" x14ac:dyDescent="0.4">
      <c r="I15" t="s">
        <v>23</v>
      </c>
      <c r="K15">
        <f t="shared" si="1"/>
        <v>13.333986271312085</v>
      </c>
      <c r="L15">
        <f t="shared" si="0"/>
        <v>0.63157894736842102</v>
      </c>
      <c r="M15">
        <v>118.60299999999999</v>
      </c>
      <c r="N15">
        <v>49.716999999999999</v>
      </c>
    </row>
    <row r="16" spans="1:14" x14ac:dyDescent="0.4">
      <c r="I16" t="s">
        <v>24</v>
      </c>
      <c r="K16">
        <f t="shared" si="1"/>
        <v>14.445151793921426</v>
      </c>
      <c r="L16">
        <f t="shared" si="0"/>
        <v>0.68421052631578949</v>
      </c>
      <c r="M16">
        <v>143.44499999999999</v>
      </c>
      <c r="N16">
        <v>55.506999999999998</v>
      </c>
    </row>
    <row r="17" spans="9:14" x14ac:dyDescent="0.4">
      <c r="I17" t="s">
        <v>25</v>
      </c>
      <c r="K17">
        <f t="shared" si="1"/>
        <v>15.556317316530766</v>
      </c>
      <c r="L17">
        <f t="shared" si="0"/>
        <v>0.73684210526315785</v>
      </c>
      <c r="M17">
        <v>188.47</v>
      </c>
      <c r="N17">
        <v>64.221999999999994</v>
      </c>
    </row>
    <row r="18" spans="9:14" x14ac:dyDescent="0.4">
      <c r="I18" t="s">
        <v>26</v>
      </c>
      <c r="K18">
        <f t="shared" si="1"/>
        <v>16.667482839140106</v>
      </c>
      <c r="L18">
        <f t="shared" si="0"/>
        <v>0.78947368421052633</v>
      </c>
      <c r="M18">
        <v>275.73200000000003</v>
      </c>
      <c r="N18">
        <v>74.578999999999994</v>
      </c>
    </row>
    <row r="19" spans="9:14" x14ac:dyDescent="0.4">
      <c r="I19" t="s">
        <v>27</v>
      </c>
      <c r="K19">
        <f t="shared" si="1"/>
        <v>17.778648361749447</v>
      </c>
      <c r="L19">
        <f t="shared" si="0"/>
        <v>0.84210526315789469</v>
      </c>
      <c r="M19">
        <v>468.69499999999999</v>
      </c>
      <c r="N19">
        <v>71.457999999999998</v>
      </c>
    </row>
    <row r="20" spans="9:14" x14ac:dyDescent="0.4">
      <c r="I20" t="s">
        <v>28</v>
      </c>
      <c r="K20">
        <f t="shared" si="1"/>
        <v>18.889813884358787</v>
      </c>
      <c r="L20">
        <f t="shared" si="0"/>
        <v>0.89473684210526316</v>
      </c>
      <c r="M20">
        <v>982.73800000000006</v>
      </c>
      <c r="N20">
        <v>-82.84</v>
      </c>
    </row>
    <row r="21" spans="9:14" x14ac:dyDescent="0.4">
      <c r="I21" t="s">
        <v>29</v>
      </c>
      <c r="K21">
        <f t="shared" si="1"/>
        <v>20.000979406968128</v>
      </c>
      <c r="L21">
        <f t="shared" si="0"/>
        <v>0.94736842105263153</v>
      </c>
      <c r="M21">
        <v>2201.12</v>
      </c>
      <c r="N21">
        <v>-1748.37</v>
      </c>
    </row>
    <row r="22" spans="9:14" x14ac:dyDescent="0.4">
      <c r="I22" t="s">
        <v>30</v>
      </c>
      <c r="K22">
        <f t="shared" si="1"/>
        <v>21.112144929577468</v>
      </c>
      <c r="L22">
        <f t="shared" si="0"/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23C77-C5EE-4A7C-AA39-1132B24304EA}">
  <dimension ref="A1:N26"/>
  <sheetViews>
    <sheetView topLeftCell="A4" workbookViewId="0">
      <selection activeCell="M2" sqref="M2"/>
    </sheetView>
  </sheetViews>
  <sheetFormatPr defaultRowHeight="18.75" x14ac:dyDescent="0.4"/>
  <cols>
    <col min="1" max="1" width="10.5" bestFit="1" customWidth="1"/>
    <col min="5" max="5" width="13.875" customWidth="1"/>
    <col min="8" max="8" width="16.125" bestFit="1" customWidth="1"/>
    <col min="11" max="11" width="16.125" bestFit="1" customWidth="1"/>
  </cols>
  <sheetData>
    <row r="1" spans="1:14" x14ac:dyDescent="0.4">
      <c r="A1" t="s">
        <v>3</v>
      </c>
    </row>
    <row r="2" spans="1:14" x14ac:dyDescent="0.4">
      <c r="A2">
        <v>299792458</v>
      </c>
      <c r="C2" t="s">
        <v>0</v>
      </c>
      <c r="D2" t="s">
        <v>1</v>
      </c>
      <c r="E2" t="s">
        <v>2</v>
      </c>
      <c r="F2" t="s">
        <v>4</v>
      </c>
      <c r="G2" t="s">
        <v>5</v>
      </c>
      <c r="H2" t="s">
        <v>6</v>
      </c>
      <c r="I2" t="s">
        <v>7</v>
      </c>
      <c r="J2" t="s">
        <v>10</v>
      </c>
      <c r="K2" t="s">
        <v>31</v>
      </c>
      <c r="L2" t="s">
        <v>32</v>
      </c>
      <c r="M2" s="3" t="s">
        <v>78</v>
      </c>
      <c r="N2" s="3" t="s">
        <v>9</v>
      </c>
    </row>
    <row r="3" spans="1:14" x14ac:dyDescent="0.4">
      <c r="C3">
        <v>3.55</v>
      </c>
      <c r="D3">
        <f>299.792458/C3</f>
        <v>84.448579718309873</v>
      </c>
      <c r="E3">
        <f>D3/4</f>
        <v>21.112144929577468</v>
      </c>
      <c r="F3">
        <v>1</v>
      </c>
      <c r="G3" s="6">
        <v>30</v>
      </c>
      <c r="H3" s="6">
        <v>22</v>
      </c>
      <c r="I3" t="s">
        <v>8</v>
      </c>
      <c r="J3" t="s">
        <v>11</v>
      </c>
      <c r="K3">
        <v>0</v>
      </c>
      <c r="L3">
        <f>K3/$E$3</f>
        <v>0</v>
      </c>
      <c r="M3">
        <v>112.33199999999999</v>
      </c>
      <c r="N3">
        <v>52.389000000000003</v>
      </c>
    </row>
    <row r="4" spans="1:14" x14ac:dyDescent="0.4">
      <c r="C4">
        <v>10.65</v>
      </c>
      <c r="D4">
        <f>299.792458/C4</f>
        <v>28.149526572769954</v>
      </c>
      <c r="E4">
        <f>D4/4</f>
        <v>7.0373816431924885</v>
      </c>
      <c r="I4" t="s">
        <v>12</v>
      </c>
      <c r="K4">
        <f>$E$3/$H$3</f>
        <v>0.95964295134443034</v>
      </c>
      <c r="L4">
        <f>K4/$E$3</f>
        <v>4.5454545454545456E-2</v>
      </c>
      <c r="M4">
        <v>117.73</v>
      </c>
      <c r="N4">
        <v>54.55</v>
      </c>
    </row>
    <row r="5" spans="1:14" x14ac:dyDescent="0.4">
      <c r="A5">
        <v>3.55</v>
      </c>
      <c r="I5" t="s">
        <v>13</v>
      </c>
      <c r="K5">
        <f>K4+$K$4</f>
        <v>1.9192859026888607</v>
      </c>
      <c r="L5">
        <f t="shared" ref="L5:L26" si="0">K5/$E$3</f>
        <v>9.0909090909090912E-2</v>
      </c>
      <c r="M5">
        <v>136.16</v>
      </c>
      <c r="N5">
        <v>61.75</v>
      </c>
    </row>
    <row r="6" spans="1:14" x14ac:dyDescent="0.4">
      <c r="A6">
        <f>$A$5+A5</f>
        <v>7.1</v>
      </c>
      <c r="I6" t="s">
        <v>14</v>
      </c>
      <c r="K6">
        <f t="shared" ref="K6:K26" si="1">K5+$K$4</f>
        <v>2.8789288540332909</v>
      </c>
      <c r="L6">
        <f t="shared" si="0"/>
        <v>0.13636363636363635</v>
      </c>
      <c r="M6">
        <v>176.48</v>
      </c>
      <c r="N6">
        <v>76.48</v>
      </c>
    </row>
    <row r="7" spans="1:14" x14ac:dyDescent="0.4">
      <c r="A7" s="1">
        <f t="shared" ref="A7:A14" si="2">$A$5+A6</f>
        <v>10.649999999999999</v>
      </c>
      <c r="I7" t="s">
        <v>15</v>
      </c>
      <c r="K7">
        <f t="shared" si="1"/>
        <v>3.8385718053777214</v>
      </c>
      <c r="L7">
        <f t="shared" si="0"/>
        <v>0.18181818181818182</v>
      </c>
      <c r="M7">
        <v>265.05</v>
      </c>
      <c r="N7">
        <v>104.37</v>
      </c>
    </row>
    <row r="8" spans="1:14" x14ac:dyDescent="0.4">
      <c r="A8">
        <f t="shared" si="2"/>
        <v>14.2</v>
      </c>
      <c r="I8" t="s">
        <v>16</v>
      </c>
      <c r="K8">
        <f t="shared" si="1"/>
        <v>4.7982147567221514</v>
      </c>
      <c r="L8">
        <f t="shared" si="0"/>
        <v>0.22727272727272724</v>
      </c>
      <c r="M8">
        <v>494.25</v>
      </c>
      <c r="N8">
        <v>151.6</v>
      </c>
    </row>
    <row r="9" spans="1:14" x14ac:dyDescent="0.4">
      <c r="A9">
        <f t="shared" si="2"/>
        <v>17.75</v>
      </c>
      <c r="I9" t="s">
        <v>17</v>
      </c>
      <c r="K9">
        <f t="shared" si="1"/>
        <v>5.7578577080665818</v>
      </c>
      <c r="L9">
        <f t="shared" si="0"/>
        <v>0.27272727272727271</v>
      </c>
      <c r="M9">
        <v>1286.3</v>
      </c>
      <c r="N9">
        <v>79</v>
      </c>
    </row>
    <row r="10" spans="1:14" x14ac:dyDescent="0.4">
      <c r="A10">
        <f t="shared" si="2"/>
        <v>21.3</v>
      </c>
      <c r="I10" t="s">
        <v>18</v>
      </c>
      <c r="K10">
        <f t="shared" si="1"/>
        <v>6.7175006594110123</v>
      </c>
      <c r="L10">
        <f t="shared" si="0"/>
        <v>0.31818181818181818</v>
      </c>
      <c r="M10">
        <v>2754.22</v>
      </c>
      <c r="N10">
        <v>-2010.53</v>
      </c>
    </row>
    <row r="12" spans="1:14" x14ac:dyDescent="0.4">
      <c r="A12">
        <f>$A$5+A10</f>
        <v>24.85</v>
      </c>
      <c r="I12" t="s">
        <v>19</v>
      </c>
      <c r="K12">
        <f>K10+$K$4</f>
        <v>7.6771436107554427</v>
      </c>
      <c r="L12">
        <f t="shared" si="0"/>
        <v>0.36363636363636365</v>
      </c>
      <c r="M12">
        <v>2912.03</v>
      </c>
      <c r="N12">
        <v>436.06</v>
      </c>
    </row>
    <row r="13" spans="1:14" x14ac:dyDescent="0.4">
      <c r="A13">
        <f t="shared" si="2"/>
        <v>28.400000000000002</v>
      </c>
      <c r="I13" t="s">
        <v>20</v>
      </c>
      <c r="K13">
        <f t="shared" si="1"/>
        <v>8.6367865620998732</v>
      </c>
      <c r="L13">
        <f t="shared" si="0"/>
        <v>0.40909090909090906</v>
      </c>
      <c r="M13">
        <v>829.95</v>
      </c>
      <c r="N13">
        <v>309.51</v>
      </c>
    </row>
    <row r="14" spans="1:14" x14ac:dyDescent="0.4">
      <c r="A14">
        <f t="shared" si="2"/>
        <v>31.950000000000003</v>
      </c>
      <c r="I14" t="s">
        <v>21</v>
      </c>
      <c r="K14">
        <f t="shared" si="1"/>
        <v>9.5964295134443027</v>
      </c>
      <c r="L14">
        <f t="shared" si="0"/>
        <v>0.45454545454545447</v>
      </c>
      <c r="M14">
        <v>358.56</v>
      </c>
      <c r="N14">
        <v>169.86</v>
      </c>
    </row>
    <row r="15" spans="1:14" x14ac:dyDescent="0.4">
      <c r="I15" t="s">
        <v>22</v>
      </c>
      <c r="K15">
        <f t="shared" si="1"/>
        <v>10.556072464788732</v>
      </c>
      <c r="L15">
        <f t="shared" si="0"/>
        <v>0.49999999999999989</v>
      </c>
      <c r="M15">
        <v>212.27</v>
      </c>
      <c r="N15">
        <v>105.23</v>
      </c>
    </row>
    <row r="16" spans="1:14" x14ac:dyDescent="0.4">
      <c r="I16" t="s">
        <v>23</v>
      </c>
      <c r="K16">
        <f t="shared" si="1"/>
        <v>11.515715416133162</v>
      </c>
      <c r="L16">
        <f t="shared" si="0"/>
        <v>0.5454545454545453</v>
      </c>
      <c r="M16">
        <v>151.34200000000001</v>
      </c>
      <c r="N16">
        <v>75.03</v>
      </c>
    </row>
    <row r="17" spans="9:14" x14ac:dyDescent="0.4">
      <c r="I17" t="s">
        <v>24</v>
      </c>
      <c r="K17">
        <f t="shared" si="1"/>
        <v>12.475358367477591</v>
      </c>
      <c r="L17">
        <f t="shared" si="0"/>
        <v>0.59090909090909072</v>
      </c>
      <c r="M17">
        <v>123.005</v>
      </c>
      <c r="N17">
        <v>59.005000000000003</v>
      </c>
    </row>
    <row r="18" spans="9:14" x14ac:dyDescent="0.4">
      <c r="I18" t="s">
        <v>25</v>
      </c>
      <c r="K18">
        <f t="shared" si="1"/>
        <v>13.435001318822021</v>
      </c>
      <c r="L18">
        <f t="shared" si="0"/>
        <v>0.63636363636363613</v>
      </c>
      <c r="M18">
        <v>111.143</v>
      </c>
      <c r="N18">
        <v>52.311</v>
      </c>
    </row>
    <row r="19" spans="9:14" x14ac:dyDescent="0.4">
      <c r="I19" t="s">
        <v>26</v>
      </c>
      <c r="K19">
        <f t="shared" si="1"/>
        <v>14.394644270166451</v>
      </c>
      <c r="L19">
        <f t="shared" si="0"/>
        <v>0.68181818181818155</v>
      </c>
      <c r="M19">
        <v>110.5</v>
      </c>
      <c r="N19">
        <v>49.555999999999997</v>
      </c>
    </row>
    <row r="20" spans="9:14" x14ac:dyDescent="0.4">
      <c r="I20" t="s">
        <v>27</v>
      </c>
      <c r="K20">
        <f t="shared" si="1"/>
        <v>15.35428722151088</v>
      </c>
      <c r="L20">
        <f t="shared" si="0"/>
        <v>0.72727272727272696</v>
      </c>
      <c r="M20">
        <v>120.831</v>
      </c>
      <c r="N20">
        <v>50.496000000000002</v>
      </c>
    </row>
    <row r="21" spans="9:14" x14ac:dyDescent="0.4">
      <c r="I21" t="s">
        <v>28</v>
      </c>
      <c r="K21">
        <f t="shared" si="1"/>
        <v>16.313930172855311</v>
      </c>
      <c r="L21">
        <f t="shared" si="0"/>
        <v>0.77272727272727249</v>
      </c>
      <c r="M21">
        <v>146.642</v>
      </c>
      <c r="N21">
        <v>54.945</v>
      </c>
    </row>
    <row r="22" spans="9:14" x14ac:dyDescent="0.4">
      <c r="I22" t="s">
        <v>29</v>
      </c>
      <c r="K22">
        <f t="shared" si="1"/>
        <v>17.273573124199743</v>
      </c>
      <c r="L22">
        <f t="shared" si="0"/>
        <v>0.81818181818181801</v>
      </c>
      <c r="M22">
        <v>201.874</v>
      </c>
      <c r="N22">
        <v>62.542999999999999</v>
      </c>
    </row>
    <row r="23" spans="9:14" x14ac:dyDescent="0.4">
      <c r="I23" t="s">
        <v>30</v>
      </c>
      <c r="K23">
        <f t="shared" si="1"/>
        <v>18.233216075544174</v>
      </c>
      <c r="L23">
        <f t="shared" si="0"/>
        <v>0.86363636363636354</v>
      </c>
      <c r="M23">
        <v>329.137</v>
      </c>
      <c r="N23">
        <v>66.513000000000005</v>
      </c>
    </row>
    <row r="24" spans="9:14" x14ac:dyDescent="0.4">
      <c r="I24" t="s">
        <v>33</v>
      </c>
      <c r="K24">
        <f t="shared" si="1"/>
        <v>19.192859026888605</v>
      </c>
      <c r="L24">
        <f t="shared" si="0"/>
        <v>0.90909090909090895</v>
      </c>
      <c r="M24">
        <v>684.79300000000001</v>
      </c>
      <c r="N24">
        <v>-8.3849999999999998</v>
      </c>
    </row>
    <row r="25" spans="9:14" x14ac:dyDescent="0.4">
      <c r="I25" t="s">
        <v>34</v>
      </c>
      <c r="K25">
        <f t="shared" si="1"/>
        <v>20.152501978233037</v>
      </c>
      <c r="L25">
        <f t="shared" si="0"/>
        <v>0.95454545454545447</v>
      </c>
      <c r="M25">
        <v>1711.81</v>
      </c>
      <c r="N25">
        <v>-1114.29</v>
      </c>
    </row>
    <row r="26" spans="9:14" x14ac:dyDescent="0.4">
      <c r="I26" t="s">
        <v>35</v>
      </c>
      <c r="K26">
        <f t="shared" si="1"/>
        <v>21.112144929577468</v>
      </c>
      <c r="L26">
        <f t="shared" si="0"/>
        <v>1</v>
      </c>
    </row>
  </sheetData>
  <phoneticPr fontId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98540-25DF-47B4-A1D4-E6F1FCDCEC0E}">
  <dimension ref="A1:P23"/>
  <sheetViews>
    <sheetView workbookViewId="0">
      <selection activeCell="N8" sqref="N8"/>
    </sheetView>
  </sheetViews>
  <sheetFormatPr defaultRowHeight="18.75" x14ac:dyDescent="0.4"/>
  <cols>
    <col min="1" max="1" width="10.5" bestFit="1" customWidth="1"/>
    <col min="5" max="5" width="13.875" customWidth="1"/>
    <col min="8" max="8" width="16.125" bestFit="1" customWidth="1"/>
    <col min="11" max="11" width="16.125" bestFit="1" customWidth="1"/>
  </cols>
  <sheetData>
    <row r="1" spans="1:16" x14ac:dyDescent="0.4">
      <c r="A1" t="s">
        <v>3</v>
      </c>
    </row>
    <row r="2" spans="1:16" x14ac:dyDescent="0.4">
      <c r="A2">
        <v>299792458</v>
      </c>
      <c r="C2" t="s">
        <v>0</v>
      </c>
      <c r="D2" t="s">
        <v>1</v>
      </c>
      <c r="E2" t="s">
        <v>2</v>
      </c>
      <c r="F2" t="s">
        <v>4</v>
      </c>
      <c r="G2" t="s">
        <v>5</v>
      </c>
      <c r="H2" t="s">
        <v>6</v>
      </c>
      <c r="I2" t="s">
        <v>7</v>
      </c>
      <c r="J2" t="s">
        <v>10</v>
      </c>
      <c r="K2" t="s">
        <v>31</v>
      </c>
      <c r="L2" t="s">
        <v>32</v>
      </c>
      <c r="M2" t="s">
        <v>77</v>
      </c>
      <c r="N2" t="s">
        <v>9</v>
      </c>
    </row>
    <row r="3" spans="1:16" x14ac:dyDescent="0.4">
      <c r="C3">
        <v>3.55</v>
      </c>
      <c r="D3">
        <f>299.792458/C3</f>
        <v>84.448579718309873</v>
      </c>
      <c r="E3">
        <f>D3/4</f>
        <v>21.112144929577468</v>
      </c>
      <c r="F3">
        <v>1</v>
      </c>
      <c r="G3">
        <v>40</v>
      </c>
      <c r="H3">
        <v>19</v>
      </c>
      <c r="I3" t="s">
        <v>8</v>
      </c>
      <c r="J3" t="s">
        <v>11</v>
      </c>
      <c r="K3">
        <v>0</v>
      </c>
      <c r="L3">
        <f>K3/$E$3</f>
        <v>0</v>
      </c>
      <c r="O3">
        <v>2453.44</v>
      </c>
      <c r="P3">
        <v>-2062.9499999999998</v>
      </c>
    </row>
    <row r="4" spans="1:16" x14ac:dyDescent="0.4">
      <c r="C4">
        <v>7.1</v>
      </c>
      <c r="D4">
        <f>299.792458/C4</f>
        <v>42.224289859154936</v>
      </c>
      <c r="E4">
        <f>D4/4</f>
        <v>10.556072464788734</v>
      </c>
      <c r="I4" t="s">
        <v>12</v>
      </c>
      <c r="K4">
        <f>$E$3/19</f>
        <v>1.1111655226093404</v>
      </c>
      <c r="L4">
        <f t="shared" ref="L4:L23" si="0">K4/$E$3</f>
        <v>5.2631578947368418E-2</v>
      </c>
      <c r="M4">
        <v>1100.18</v>
      </c>
      <c r="N4">
        <v>262.21300000000002</v>
      </c>
    </row>
    <row r="5" spans="1:16" x14ac:dyDescent="0.4">
      <c r="A5">
        <v>3.55</v>
      </c>
      <c r="C5" s="2">
        <f>C4*2</f>
        <v>14.2</v>
      </c>
      <c r="D5">
        <f>299.792458/C5</f>
        <v>21.112144929577468</v>
      </c>
      <c r="E5">
        <f>D5/4</f>
        <v>5.278036232394367</v>
      </c>
      <c r="I5" t="s">
        <v>13</v>
      </c>
      <c r="K5">
        <f>K4+$K$4</f>
        <v>2.2223310452186809</v>
      </c>
      <c r="L5">
        <f t="shared" si="0"/>
        <v>0.10526315789473684</v>
      </c>
      <c r="M5">
        <v>323.36200000000002</v>
      </c>
      <c r="N5">
        <v>163.523</v>
      </c>
    </row>
    <row r="6" spans="1:16" x14ac:dyDescent="0.4">
      <c r="A6">
        <f>A5*2</f>
        <v>7.1</v>
      </c>
      <c r="I6" t="s">
        <v>14</v>
      </c>
      <c r="K6">
        <f t="shared" ref="K6:K23" si="1">K5+$K$4</f>
        <v>3.3334965678280213</v>
      </c>
      <c r="L6">
        <f t="shared" si="0"/>
        <v>0.15789473684210525</v>
      </c>
      <c r="M6">
        <v>173.49199999999999</v>
      </c>
      <c r="N6">
        <v>98.87</v>
      </c>
    </row>
    <row r="7" spans="1:16" x14ac:dyDescent="0.4">
      <c r="A7" s="2">
        <f>A6*2</f>
        <v>14.2</v>
      </c>
      <c r="I7" t="s">
        <v>15</v>
      </c>
      <c r="K7">
        <f t="shared" si="1"/>
        <v>4.4446620904373617</v>
      </c>
      <c r="L7">
        <f t="shared" si="0"/>
        <v>0.21052631578947367</v>
      </c>
      <c r="M7">
        <v>129.73500000000001</v>
      </c>
      <c r="N7">
        <v>74.790000000000006</v>
      </c>
    </row>
    <row r="8" spans="1:16" x14ac:dyDescent="0.4">
      <c r="A8">
        <f>A7*2</f>
        <v>28.4</v>
      </c>
      <c r="I8" t="s">
        <v>16</v>
      </c>
      <c r="K8">
        <f t="shared" si="1"/>
        <v>5.5558276130467021</v>
      </c>
      <c r="L8">
        <f t="shared" si="0"/>
        <v>0.26315789473684209</v>
      </c>
      <c r="M8">
        <v>123.798</v>
      </c>
      <c r="N8">
        <v>70.367999999999995</v>
      </c>
    </row>
    <row r="9" spans="1:16" x14ac:dyDescent="0.4">
      <c r="A9">
        <f t="shared" ref="A9:A12" si="2">A8*2</f>
        <v>56.8</v>
      </c>
      <c r="I9" t="s">
        <v>17</v>
      </c>
      <c r="K9">
        <f t="shared" si="1"/>
        <v>6.6669931356560426</v>
      </c>
      <c r="L9">
        <f t="shared" si="0"/>
        <v>0.31578947368421051</v>
      </c>
      <c r="M9">
        <v>148.91499999999999</v>
      </c>
      <c r="N9">
        <v>80.566999999999993</v>
      </c>
    </row>
    <row r="10" spans="1:16" x14ac:dyDescent="0.4">
      <c r="A10">
        <f t="shared" si="2"/>
        <v>113.6</v>
      </c>
      <c r="I10" t="s">
        <v>18</v>
      </c>
      <c r="K10">
        <f t="shared" si="1"/>
        <v>7.778158658265383</v>
      </c>
      <c r="L10">
        <f t="shared" si="0"/>
        <v>0.36842105263157893</v>
      </c>
      <c r="M10">
        <v>236.95</v>
      </c>
      <c r="N10">
        <v>113.31100000000001</v>
      </c>
    </row>
    <row r="11" spans="1:16" x14ac:dyDescent="0.4">
      <c r="A11">
        <f t="shared" si="2"/>
        <v>227.2</v>
      </c>
      <c r="I11" t="s">
        <v>19</v>
      </c>
      <c r="K11">
        <f t="shared" si="1"/>
        <v>8.8893241808747234</v>
      </c>
      <c r="L11">
        <f t="shared" si="0"/>
        <v>0.42105263157894735</v>
      </c>
      <c r="M11">
        <v>584.12599999999998</v>
      </c>
      <c r="N11">
        <v>178.38399999999999</v>
      </c>
    </row>
    <row r="12" spans="1:16" x14ac:dyDescent="0.4">
      <c r="A12">
        <f t="shared" si="2"/>
        <v>454.4</v>
      </c>
      <c r="I12" t="s">
        <v>20</v>
      </c>
      <c r="K12">
        <f t="shared" si="1"/>
        <v>10.000489703484064</v>
      </c>
      <c r="L12">
        <f t="shared" si="0"/>
        <v>0.47368421052631576</v>
      </c>
      <c r="M12">
        <v>2206.61</v>
      </c>
      <c r="N12">
        <v>-977.10199999999998</v>
      </c>
    </row>
    <row r="14" spans="1:16" x14ac:dyDescent="0.4">
      <c r="A14">
        <f>A12*2</f>
        <v>908.8</v>
      </c>
      <c r="I14" t="s">
        <v>21</v>
      </c>
      <c r="K14">
        <f>K12+$K$4</f>
        <v>11.111655226093404</v>
      </c>
      <c r="L14">
        <f t="shared" si="0"/>
        <v>0.52631578947368418</v>
      </c>
      <c r="M14">
        <v>2606.42</v>
      </c>
      <c r="N14">
        <v>21.68</v>
      </c>
    </row>
    <row r="15" spans="1:16" x14ac:dyDescent="0.4">
      <c r="I15" t="s">
        <v>22</v>
      </c>
      <c r="K15">
        <f t="shared" si="1"/>
        <v>12.222820748702745</v>
      </c>
      <c r="L15">
        <f t="shared" si="0"/>
        <v>0.57894736842105265</v>
      </c>
      <c r="M15">
        <v>472.99</v>
      </c>
      <c r="N15">
        <v>270.18</v>
      </c>
    </row>
    <row r="16" spans="1:16" x14ac:dyDescent="0.4">
      <c r="I16" t="s">
        <v>23</v>
      </c>
      <c r="K16">
        <f t="shared" si="1"/>
        <v>13.333986271312085</v>
      </c>
      <c r="L16">
        <f t="shared" si="0"/>
        <v>0.63157894736842102</v>
      </c>
      <c r="M16">
        <v>205.36</v>
      </c>
      <c r="N16">
        <v>127.2</v>
      </c>
    </row>
    <row r="17" spans="9:14" x14ac:dyDescent="0.4">
      <c r="I17" t="s">
        <v>24</v>
      </c>
      <c r="K17">
        <f t="shared" si="1"/>
        <v>14.445151793921426</v>
      </c>
      <c r="L17">
        <f t="shared" si="0"/>
        <v>0.68421052631578949</v>
      </c>
      <c r="M17">
        <v>136.44</v>
      </c>
      <c r="N17">
        <v>82.55</v>
      </c>
    </row>
    <row r="18" spans="9:14" x14ac:dyDescent="0.4">
      <c r="I18" t="s">
        <v>25</v>
      </c>
      <c r="K18">
        <f t="shared" si="1"/>
        <v>15.556317316530766</v>
      </c>
      <c r="L18">
        <f t="shared" si="0"/>
        <v>0.73684210526315785</v>
      </c>
      <c r="M18">
        <v>118.60299999999999</v>
      </c>
      <c r="N18">
        <v>67.637</v>
      </c>
    </row>
    <row r="19" spans="9:14" x14ac:dyDescent="0.4">
      <c r="I19" t="s">
        <v>26</v>
      </c>
      <c r="K19">
        <f t="shared" si="1"/>
        <v>16.667482839140106</v>
      </c>
      <c r="L19">
        <f t="shared" si="0"/>
        <v>0.78947368421052633</v>
      </c>
      <c r="M19">
        <v>129.834</v>
      </c>
      <c r="N19">
        <v>66.930999999999997</v>
      </c>
    </row>
    <row r="20" spans="9:14" x14ac:dyDescent="0.4">
      <c r="I20" t="s">
        <v>27</v>
      </c>
      <c r="K20">
        <f t="shared" si="1"/>
        <v>17.778648361749447</v>
      </c>
      <c r="L20">
        <f t="shared" si="0"/>
        <v>0.84210526315789469</v>
      </c>
      <c r="M20">
        <v>182.92599999999999</v>
      </c>
      <c r="N20">
        <v>77.819999999999993</v>
      </c>
    </row>
    <row r="21" spans="9:14" x14ac:dyDescent="0.4">
      <c r="I21" t="s">
        <v>28</v>
      </c>
      <c r="K21">
        <f t="shared" si="1"/>
        <v>18.889813884358787</v>
      </c>
      <c r="L21">
        <f t="shared" si="0"/>
        <v>0.89473684210526316</v>
      </c>
      <c r="M21">
        <v>365.47699999999998</v>
      </c>
      <c r="N21">
        <v>91.051000000000002</v>
      </c>
    </row>
    <row r="22" spans="9:14" x14ac:dyDescent="0.4">
      <c r="I22" t="s">
        <v>29</v>
      </c>
      <c r="K22">
        <f t="shared" si="1"/>
        <v>20.000979406968128</v>
      </c>
      <c r="L22">
        <f t="shared" si="0"/>
        <v>0.94736842105263153</v>
      </c>
      <c r="M22">
        <v>1215.92</v>
      </c>
      <c r="N22">
        <v>-327.40199999999999</v>
      </c>
    </row>
    <row r="23" spans="9:14" x14ac:dyDescent="0.4">
      <c r="I23" t="s">
        <v>30</v>
      </c>
      <c r="K23">
        <f t="shared" si="1"/>
        <v>21.112144929577468</v>
      </c>
      <c r="L23">
        <f t="shared" si="0"/>
        <v>1</v>
      </c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D0415-08B5-46EC-98CE-962D302737F2}">
  <dimension ref="A1:P45"/>
  <sheetViews>
    <sheetView topLeftCell="B4" workbookViewId="0">
      <selection activeCell="J25" sqref="J25"/>
    </sheetView>
  </sheetViews>
  <sheetFormatPr defaultRowHeight="18.75" x14ac:dyDescent="0.4"/>
  <cols>
    <col min="1" max="1" width="10.5" bestFit="1" customWidth="1"/>
    <col min="5" max="5" width="13.875" customWidth="1"/>
    <col min="8" max="8" width="16.125" bestFit="1" customWidth="1"/>
    <col min="11" max="11" width="16.125" bestFit="1" customWidth="1"/>
  </cols>
  <sheetData>
    <row r="1" spans="1:16" x14ac:dyDescent="0.4">
      <c r="A1" t="s">
        <v>3</v>
      </c>
    </row>
    <row r="2" spans="1:16" x14ac:dyDescent="0.4">
      <c r="A2">
        <v>299792458</v>
      </c>
      <c r="C2" t="s">
        <v>0</v>
      </c>
      <c r="D2" t="s">
        <v>1</v>
      </c>
      <c r="E2" t="s">
        <v>2</v>
      </c>
      <c r="F2" t="s">
        <v>4</v>
      </c>
      <c r="G2" t="s">
        <v>5</v>
      </c>
      <c r="H2" t="s">
        <v>6</v>
      </c>
      <c r="I2" t="s">
        <v>7</v>
      </c>
      <c r="J2" t="s">
        <v>10</v>
      </c>
      <c r="K2" t="s">
        <v>31</v>
      </c>
      <c r="L2" t="s">
        <v>32</v>
      </c>
      <c r="M2" s="3" t="s">
        <v>76</v>
      </c>
      <c r="N2" s="3" t="s">
        <v>9</v>
      </c>
    </row>
    <row r="3" spans="1:16" x14ac:dyDescent="0.4">
      <c r="C3">
        <v>3.55</v>
      </c>
      <c r="D3">
        <f>299.792458/C3</f>
        <v>84.448579718309873</v>
      </c>
      <c r="E3">
        <f>D3/4</f>
        <v>21.112144929577468</v>
      </c>
      <c r="F3">
        <v>1</v>
      </c>
      <c r="G3">
        <v>20</v>
      </c>
      <c r="H3">
        <v>39</v>
      </c>
      <c r="I3" t="s">
        <v>8</v>
      </c>
      <c r="J3" t="s">
        <v>11</v>
      </c>
      <c r="K3">
        <v>0</v>
      </c>
      <c r="L3">
        <f>K3/$E$3</f>
        <v>0</v>
      </c>
      <c r="O3">
        <v>1761.88</v>
      </c>
      <c r="P3">
        <v>-1475.73</v>
      </c>
    </row>
    <row r="4" spans="1:16" x14ac:dyDescent="0.4">
      <c r="C4">
        <v>7.1</v>
      </c>
      <c r="D4">
        <f>299.792458/C4</f>
        <v>42.224289859154936</v>
      </c>
      <c r="E4">
        <f>D4/4</f>
        <v>10.556072464788734</v>
      </c>
      <c r="I4" t="s">
        <v>12</v>
      </c>
      <c r="K4">
        <f>$E$3/$H$3</f>
        <v>0.54133704947634531</v>
      </c>
      <c r="L4">
        <f>K4/$E$3</f>
        <v>2.564102564102564E-2</v>
      </c>
      <c r="M4">
        <v>1283.3599999999999</v>
      </c>
      <c r="N4">
        <v>87.86</v>
      </c>
    </row>
    <row r="5" spans="1:16" x14ac:dyDescent="0.4">
      <c r="A5">
        <v>3.55</v>
      </c>
      <c r="C5">
        <f>C4*2</f>
        <v>14.2</v>
      </c>
      <c r="D5">
        <f>299.792458/C5</f>
        <v>21.112144929577468</v>
      </c>
      <c r="E5">
        <f>D5/4</f>
        <v>5.278036232394367</v>
      </c>
      <c r="I5" t="s">
        <v>13</v>
      </c>
      <c r="K5">
        <f>K4+$K$4</f>
        <v>1.0826740989526906</v>
      </c>
      <c r="L5">
        <f t="shared" ref="L5:L45" si="0">K5/$E$3</f>
        <v>5.128205128205128E-2</v>
      </c>
      <c r="M5">
        <v>424.00299999999999</v>
      </c>
      <c r="N5">
        <v>201.53899999999999</v>
      </c>
    </row>
    <row r="6" spans="1:16" x14ac:dyDescent="0.4">
      <c r="A6">
        <f>A5*2</f>
        <v>7.1</v>
      </c>
      <c r="C6" s="2">
        <f>C5*2</f>
        <v>28.4</v>
      </c>
      <c r="D6">
        <f>299.792458/C6</f>
        <v>10.556072464788734</v>
      </c>
      <c r="E6">
        <f>D6/4</f>
        <v>2.6390181161971835</v>
      </c>
      <c r="I6" t="s">
        <v>14</v>
      </c>
      <c r="K6">
        <f t="shared" ref="K6:K45" si="1">K5+$K$4</f>
        <v>1.624011148429036</v>
      </c>
      <c r="L6">
        <f t="shared" si="0"/>
        <v>7.6923076923076927E-2</v>
      </c>
      <c r="M6">
        <v>223.941</v>
      </c>
      <c r="N6">
        <v>131.80799999999999</v>
      </c>
    </row>
    <row r="7" spans="1:16" x14ac:dyDescent="0.4">
      <c r="A7">
        <f>A6*2</f>
        <v>14.2</v>
      </c>
      <c r="I7" t="s">
        <v>15</v>
      </c>
      <c r="K7">
        <f t="shared" si="1"/>
        <v>2.1653481979053812</v>
      </c>
      <c r="L7">
        <f t="shared" si="0"/>
        <v>0.10256410256410256</v>
      </c>
      <c r="M7">
        <v>163.83799999999999</v>
      </c>
      <c r="N7">
        <v>102.218</v>
      </c>
    </row>
    <row r="8" spans="1:16" x14ac:dyDescent="0.4">
      <c r="A8" s="2">
        <f>A7*2</f>
        <v>28.4</v>
      </c>
      <c r="I8" t="s">
        <v>16</v>
      </c>
      <c r="K8">
        <f t="shared" si="1"/>
        <v>2.7066852473817264</v>
      </c>
      <c r="L8">
        <f t="shared" si="0"/>
        <v>0.12820512820512819</v>
      </c>
      <c r="M8">
        <v>152.09899999999999</v>
      </c>
      <c r="N8">
        <v>95.302999999999997</v>
      </c>
    </row>
    <row r="9" spans="1:16" x14ac:dyDescent="0.4">
      <c r="A9">
        <f t="shared" ref="A9:A12" si="2">A8*2</f>
        <v>56.8</v>
      </c>
      <c r="I9" t="s">
        <v>17</v>
      </c>
      <c r="K9">
        <f t="shared" si="1"/>
        <v>3.2480222968580716</v>
      </c>
      <c r="L9">
        <f t="shared" si="0"/>
        <v>0.15384615384615383</v>
      </c>
      <c r="M9">
        <v>175.93</v>
      </c>
      <c r="N9">
        <v>106.14100000000001</v>
      </c>
    </row>
    <row r="10" spans="1:16" x14ac:dyDescent="0.4">
      <c r="A10">
        <f t="shared" si="2"/>
        <v>113.6</v>
      </c>
      <c r="I10" t="s">
        <v>18</v>
      </c>
      <c r="K10">
        <f t="shared" si="1"/>
        <v>3.7893593463344168</v>
      </c>
      <c r="L10">
        <f t="shared" si="0"/>
        <v>0.17948717948717946</v>
      </c>
      <c r="M10">
        <v>262.43599999999998</v>
      </c>
      <c r="N10">
        <v>141.29599999999999</v>
      </c>
    </row>
    <row r="11" spans="1:16" x14ac:dyDescent="0.4">
      <c r="A11">
        <f t="shared" si="2"/>
        <v>227.2</v>
      </c>
      <c r="I11" t="s">
        <v>19</v>
      </c>
      <c r="K11">
        <f t="shared" si="1"/>
        <v>4.3306963958107625</v>
      </c>
      <c r="L11">
        <f t="shared" si="0"/>
        <v>0.20512820512820512</v>
      </c>
      <c r="M11">
        <v>563.90499999999997</v>
      </c>
      <c r="N11">
        <v>203.18299999999999</v>
      </c>
    </row>
    <row r="12" spans="1:16" x14ac:dyDescent="0.4">
      <c r="A12">
        <f t="shared" si="2"/>
        <v>454.4</v>
      </c>
      <c r="I12" t="s">
        <v>20</v>
      </c>
      <c r="K12">
        <f t="shared" si="1"/>
        <v>4.8720334452871077</v>
      </c>
      <c r="L12">
        <f t="shared" si="0"/>
        <v>0.23076923076923075</v>
      </c>
      <c r="M12">
        <v>1651.38</v>
      </c>
      <c r="N12">
        <v>-405.64100000000002</v>
      </c>
    </row>
    <row r="14" spans="1:16" x14ac:dyDescent="0.4">
      <c r="A14">
        <f>A12*2</f>
        <v>908.8</v>
      </c>
      <c r="I14" t="s">
        <v>21</v>
      </c>
      <c r="K14">
        <f>K12+$K$4</f>
        <v>5.4133704947634529</v>
      </c>
      <c r="L14">
        <f t="shared" si="0"/>
        <v>0.25641025641025639</v>
      </c>
      <c r="M14">
        <v>1936.43</v>
      </c>
      <c r="N14">
        <v>-1266.29</v>
      </c>
    </row>
    <row r="15" spans="1:16" x14ac:dyDescent="0.4">
      <c r="I15" t="s">
        <v>22</v>
      </c>
      <c r="K15">
        <f t="shared" si="1"/>
        <v>5.9547075442397981</v>
      </c>
      <c r="L15">
        <f t="shared" si="0"/>
        <v>0.28205128205128205</v>
      </c>
      <c r="M15">
        <v>888.03300000000002</v>
      </c>
      <c r="N15">
        <v>274.63400000000001</v>
      </c>
    </row>
    <row r="16" spans="1:16" x14ac:dyDescent="0.4">
      <c r="I16" t="s">
        <v>23</v>
      </c>
      <c r="K16">
        <f t="shared" si="1"/>
        <v>6.4960445937161433</v>
      </c>
      <c r="L16">
        <f t="shared" si="0"/>
        <v>0.30769230769230765</v>
      </c>
      <c r="M16">
        <v>329.57900000000001</v>
      </c>
      <c r="N16">
        <v>185.61</v>
      </c>
    </row>
    <row r="17" spans="9:14" x14ac:dyDescent="0.4">
      <c r="I17" t="s">
        <v>24</v>
      </c>
      <c r="K17">
        <f t="shared" si="1"/>
        <v>7.0373816431924885</v>
      </c>
      <c r="L17">
        <f t="shared" si="0"/>
        <v>0.33333333333333331</v>
      </c>
      <c r="M17">
        <v>195.40299999999999</v>
      </c>
      <c r="N17">
        <v>122.277</v>
      </c>
    </row>
    <row r="18" spans="9:14" x14ac:dyDescent="0.4">
      <c r="I18" t="s">
        <v>25</v>
      </c>
      <c r="K18">
        <f t="shared" si="1"/>
        <v>7.5787186926688337</v>
      </c>
      <c r="L18">
        <f t="shared" si="0"/>
        <v>0.35897435897435892</v>
      </c>
      <c r="M18">
        <v>155.04400000000001</v>
      </c>
      <c r="N18">
        <v>98.41</v>
      </c>
    </row>
    <row r="19" spans="9:14" x14ac:dyDescent="0.4">
      <c r="I19" t="s">
        <v>26</v>
      </c>
      <c r="K19">
        <f t="shared" si="1"/>
        <v>8.1200557421451798</v>
      </c>
      <c r="L19">
        <f t="shared" si="0"/>
        <v>0.38461538461538458</v>
      </c>
      <c r="M19">
        <v>154.38300000000001</v>
      </c>
      <c r="N19">
        <v>95.209000000000003</v>
      </c>
    </row>
    <row r="20" spans="9:14" x14ac:dyDescent="0.4">
      <c r="I20" t="s">
        <v>27</v>
      </c>
      <c r="K20">
        <f t="shared" si="1"/>
        <v>8.661392791621525</v>
      </c>
      <c r="L20">
        <f t="shared" si="0"/>
        <v>0.41025641025641024</v>
      </c>
      <c r="M20">
        <v>192.351</v>
      </c>
      <c r="N20">
        <v>109.706</v>
      </c>
    </row>
    <row r="21" spans="9:14" x14ac:dyDescent="0.4">
      <c r="I21" t="s">
        <v>28</v>
      </c>
      <c r="K21">
        <f t="shared" si="1"/>
        <v>9.2027298410978702</v>
      </c>
      <c r="L21">
        <f t="shared" si="0"/>
        <v>0.43589743589743585</v>
      </c>
      <c r="M21">
        <v>315.846</v>
      </c>
      <c r="N21">
        <v>148.048</v>
      </c>
    </row>
    <row r="22" spans="9:14" x14ac:dyDescent="0.4">
      <c r="I22" t="s">
        <v>29</v>
      </c>
      <c r="K22">
        <f t="shared" si="1"/>
        <v>9.7440668905742154</v>
      </c>
      <c r="L22">
        <f t="shared" si="0"/>
        <v>0.46153846153846151</v>
      </c>
      <c r="M22">
        <v>771.84900000000005</v>
      </c>
      <c r="N22">
        <v>156.00200000000001</v>
      </c>
    </row>
    <row r="23" spans="9:14" x14ac:dyDescent="0.4">
      <c r="I23" t="s">
        <v>30</v>
      </c>
      <c r="K23">
        <f t="shared" si="1"/>
        <v>10.285403940050561</v>
      </c>
      <c r="L23">
        <f t="shared" si="0"/>
        <v>0.48717948717948711</v>
      </c>
      <c r="M23">
        <v>1732.85</v>
      </c>
      <c r="N23">
        <v>-1084.98</v>
      </c>
    </row>
    <row r="25" spans="9:14" x14ac:dyDescent="0.4">
      <c r="I25" t="s">
        <v>33</v>
      </c>
      <c r="K25">
        <f>K23+$K$4</f>
        <v>10.826740989526906</v>
      </c>
      <c r="L25">
        <f t="shared" si="0"/>
        <v>0.51282051282051277</v>
      </c>
      <c r="M25">
        <v>2141.5500000000002</v>
      </c>
      <c r="N25">
        <v>-497.46899999999999</v>
      </c>
    </row>
    <row r="26" spans="9:14" x14ac:dyDescent="0.4">
      <c r="I26" t="s">
        <v>34</v>
      </c>
      <c r="K26">
        <f t="shared" si="1"/>
        <v>11.368078039003251</v>
      </c>
      <c r="L26">
        <f t="shared" si="0"/>
        <v>0.53846153846153844</v>
      </c>
      <c r="M26">
        <v>604.28</v>
      </c>
      <c r="N26">
        <v>301.84100000000001</v>
      </c>
    </row>
    <row r="27" spans="9:14" x14ac:dyDescent="0.4">
      <c r="I27" t="s">
        <v>35</v>
      </c>
      <c r="K27">
        <f t="shared" si="1"/>
        <v>11.909415088479596</v>
      </c>
      <c r="L27">
        <f t="shared" si="0"/>
        <v>0.5641025641025641</v>
      </c>
      <c r="M27">
        <v>262.76799999999997</v>
      </c>
      <c r="N27">
        <v>167.06200000000001</v>
      </c>
    </row>
    <row r="28" spans="9:14" x14ac:dyDescent="0.4">
      <c r="I28" t="s">
        <v>36</v>
      </c>
      <c r="K28">
        <f t="shared" si="1"/>
        <v>12.450752137955941</v>
      </c>
      <c r="L28">
        <f t="shared" si="0"/>
        <v>0.58974358974358965</v>
      </c>
      <c r="M28">
        <v>173.08199999999999</v>
      </c>
      <c r="N28">
        <v>113.169</v>
      </c>
    </row>
    <row r="29" spans="9:14" x14ac:dyDescent="0.4">
      <c r="I29" t="s">
        <v>37</v>
      </c>
      <c r="K29">
        <f t="shared" si="1"/>
        <v>12.992089187432287</v>
      </c>
      <c r="L29">
        <f t="shared" si="0"/>
        <v>0.61538461538461531</v>
      </c>
      <c r="M29">
        <v>148.41800000000001</v>
      </c>
      <c r="N29">
        <v>94.32</v>
      </c>
    </row>
    <row r="30" spans="9:14" x14ac:dyDescent="0.4">
      <c r="I30" t="s">
        <v>38</v>
      </c>
      <c r="K30">
        <f t="shared" si="1"/>
        <v>13.533426236908632</v>
      </c>
      <c r="L30">
        <f t="shared" si="0"/>
        <v>0.64102564102564097</v>
      </c>
      <c r="M30">
        <v>158.69800000000001</v>
      </c>
      <c r="N30">
        <v>94.116</v>
      </c>
    </row>
    <row r="31" spans="9:14" x14ac:dyDescent="0.4">
      <c r="I31" t="s">
        <v>39</v>
      </c>
      <c r="K31">
        <f t="shared" si="1"/>
        <v>14.074763286384977</v>
      </c>
      <c r="L31">
        <f t="shared" si="0"/>
        <v>0.66666666666666663</v>
      </c>
      <c r="M31">
        <v>214.184</v>
      </c>
      <c r="N31">
        <v>110.693</v>
      </c>
    </row>
    <row r="32" spans="9:14" x14ac:dyDescent="0.4">
      <c r="I32" t="s">
        <v>40</v>
      </c>
      <c r="K32">
        <f t="shared" si="1"/>
        <v>14.616100335861322</v>
      </c>
      <c r="L32">
        <f t="shared" si="0"/>
        <v>0.69230769230769218</v>
      </c>
      <c r="M32">
        <v>391.16699999999997</v>
      </c>
      <c r="N32">
        <v>142.64599999999999</v>
      </c>
    </row>
    <row r="33" spans="9:14" x14ac:dyDescent="0.4">
      <c r="I33" t="s">
        <v>41</v>
      </c>
      <c r="K33">
        <f t="shared" si="1"/>
        <v>15.157437385337667</v>
      </c>
      <c r="L33">
        <f t="shared" si="0"/>
        <v>0.71794871794871784</v>
      </c>
      <c r="M33">
        <v>1052.4000000000001</v>
      </c>
      <c r="N33">
        <v>-33.244999999999997</v>
      </c>
    </row>
    <row r="34" spans="9:14" x14ac:dyDescent="0.4">
      <c r="I34" t="s">
        <v>42</v>
      </c>
      <c r="K34">
        <f t="shared" si="1"/>
        <v>15.698774434814013</v>
      </c>
      <c r="L34">
        <f t="shared" si="0"/>
        <v>0.7435897435897435</v>
      </c>
      <c r="M34">
        <v>1704.31</v>
      </c>
      <c r="N34">
        <v>-1706.27</v>
      </c>
    </row>
    <row r="36" spans="9:14" x14ac:dyDescent="0.4">
      <c r="I36" t="s">
        <v>43</v>
      </c>
      <c r="K36">
        <f>K34+$K$4</f>
        <v>16.24011148429036</v>
      </c>
      <c r="L36">
        <f t="shared" si="0"/>
        <v>0.76923076923076916</v>
      </c>
      <c r="M36">
        <v>1653.38</v>
      </c>
      <c r="N36">
        <v>450.93700000000001</v>
      </c>
    </row>
    <row r="37" spans="9:14" x14ac:dyDescent="0.4">
      <c r="I37" t="s">
        <v>44</v>
      </c>
      <c r="K37">
        <f t="shared" si="1"/>
        <v>16.781448533766707</v>
      </c>
      <c r="L37">
        <f t="shared" si="0"/>
        <v>0.79487179487179493</v>
      </c>
      <c r="M37">
        <v>409.255</v>
      </c>
      <c r="N37">
        <v>279.08499999999998</v>
      </c>
    </row>
    <row r="38" spans="9:14" x14ac:dyDescent="0.4">
      <c r="I38" t="s">
        <v>45</v>
      </c>
      <c r="K38">
        <f t="shared" si="1"/>
        <v>17.322785583243054</v>
      </c>
      <c r="L38">
        <f t="shared" si="0"/>
        <v>0.8205128205128206</v>
      </c>
      <c r="M38">
        <v>209.06700000000001</v>
      </c>
      <c r="N38">
        <v>148.227</v>
      </c>
    </row>
    <row r="39" spans="9:14" x14ac:dyDescent="0.4">
      <c r="I39" t="s">
        <v>46</v>
      </c>
      <c r="K39">
        <f t="shared" si="1"/>
        <v>17.8641226327194</v>
      </c>
      <c r="L39">
        <f t="shared" si="0"/>
        <v>0.84615384615384637</v>
      </c>
      <c r="M39">
        <v>152.25399999999999</v>
      </c>
      <c r="N39">
        <v>102.65300000000001</v>
      </c>
    </row>
    <row r="40" spans="9:14" x14ac:dyDescent="0.4">
      <c r="I40" t="s">
        <v>47</v>
      </c>
      <c r="K40">
        <f t="shared" si="1"/>
        <v>18.405459682195747</v>
      </c>
      <c r="L40">
        <f t="shared" si="0"/>
        <v>0.87179487179487203</v>
      </c>
      <c r="M40">
        <v>141.25899999999999</v>
      </c>
      <c r="N40">
        <v>86.912999999999997</v>
      </c>
    </row>
    <row r="41" spans="9:14" x14ac:dyDescent="0.4">
      <c r="I41" t="s">
        <v>48</v>
      </c>
      <c r="K41">
        <f t="shared" si="1"/>
        <v>18.946796731672094</v>
      </c>
      <c r="L41">
        <f t="shared" si="0"/>
        <v>0.8974358974358978</v>
      </c>
      <c r="M41">
        <v>163.19</v>
      </c>
      <c r="N41">
        <v>86.448999999999998</v>
      </c>
    </row>
    <row r="42" spans="9:14" x14ac:dyDescent="0.4">
      <c r="I42" t="s">
        <v>49</v>
      </c>
      <c r="K42">
        <f t="shared" si="1"/>
        <v>19.488133781148441</v>
      </c>
      <c r="L42">
        <f t="shared" si="0"/>
        <v>0.92307692307692357</v>
      </c>
      <c r="M42">
        <v>241.46799999999999</v>
      </c>
      <c r="N42">
        <v>95.39</v>
      </c>
    </row>
    <row r="43" spans="9:14" x14ac:dyDescent="0.4">
      <c r="I43" t="s">
        <v>50</v>
      </c>
      <c r="K43">
        <f t="shared" si="1"/>
        <v>20.029470830624788</v>
      </c>
      <c r="L43">
        <f t="shared" si="0"/>
        <v>0.94871794871794923</v>
      </c>
      <c r="M43">
        <v>496.09399999999999</v>
      </c>
      <c r="N43">
        <v>68.757999999999996</v>
      </c>
    </row>
    <row r="44" spans="9:14" x14ac:dyDescent="0.4">
      <c r="I44" t="s">
        <v>51</v>
      </c>
      <c r="K44">
        <f t="shared" si="1"/>
        <v>20.570807880101135</v>
      </c>
      <c r="L44">
        <f t="shared" si="0"/>
        <v>0.97435897435897501</v>
      </c>
      <c r="M44">
        <v>1245.0899999999999</v>
      </c>
      <c r="N44">
        <v>-750.56</v>
      </c>
    </row>
    <row r="45" spans="9:14" x14ac:dyDescent="0.4">
      <c r="I45" t="s">
        <v>52</v>
      </c>
      <c r="K45">
        <f t="shared" si="1"/>
        <v>21.112144929577482</v>
      </c>
      <c r="L45">
        <f t="shared" si="0"/>
        <v>1.0000000000000007</v>
      </c>
    </row>
  </sheetData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8BCAC5-13C9-409F-97DF-606A11F4DCB7}">
  <dimension ref="A1:P34"/>
  <sheetViews>
    <sheetView workbookViewId="0">
      <selection activeCell="H22" sqref="H22"/>
    </sheetView>
  </sheetViews>
  <sheetFormatPr defaultRowHeight="18.75" x14ac:dyDescent="0.4"/>
  <cols>
    <col min="1" max="1" width="10.5" bestFit="1" customWidth="1"/>
    <col min="5" max="5" width="13.875" customWidth="1"/>
    <col min="8" max="8" width="16.125" bestFit="1" customWidth="1"/>
    <col min="11" max="11" width="16.125" bestFit="1" customWidth="1"/>
    <col min="13" max="13" width="12.5" bestFit="1" customWidth="1"/>
  </cols>
  <sheetData>
    <row r="1" spans="1:16" x14ac:dyDescent="0.4">
      <c r="A1" t="s">
        <v>3</v>
      </c>
    </row>
    <row r="2" spans="1:16" x14ac:dyDescent="0.4">
      <c r="A2">
        <v>299792458</v>
      </c>
      <c r="C2" t="s">
        <v>0</v>
      </c>
      <c r="D2" t="s">
        <v>1</v>
      </c>
      <c r="E2" t="s">
        <v>2</v>
      </c>
      <c r="F2" t="s">
        <v>4</v>
      </c>
      <c r="G2" t="s">
        <v>5</v>
      </c>
      <c r="H2" t="s">
        <v>6</v>
      </c>
      <c r="I2" t="s">
        <v>7</v>
      </c>
      <c r="J2" t="s">
        <v>10</v>
      </c>
      <c r="K2" t="s">
        <v>31</v>
      </c>
      <c r="L2" t="s">
        <v>32</v>
      </c>
      <c r="M2" s="3" t="s">
        <v>75</v>
      </c>
      <c r="N2" s="3" t="s">
        <v>9</v>
      </c>
    </row>
    <row r="3" spans="1:16" x14ac:dyDescent="0.4">
      <c r="C3">
        <v>3.55</v>
      </c>
      <c r="D3">
        <f>299.792458/C3</f>
        <v>84.448579718309873</v>
      </c>
      <c r="E3">
        <f>D3/4</f>
        <v>21.112144929577468</v>
      </c>
      <c r="F3">
        <v>1</v>
      </c>
      <c r="G3">
        <v>20</v>
      </c>
      <c r="H3">
        <v>29</v>
      </c>
      <c r="I3" t="s">
        <v>8</v>
      </c>
      <c r="J3" t="s">
        <v>11</v>
      </c>
      <c r="K3">
        <v>0</v>
      </c>
      <c r="L3">
        <f>K3/$E$3</f>
        <v>0</v>
      </c>
      <c r="O3">
        <v>2025.34</v>
      </c>
      <c r="P3">
        <v>-1685.97</v>
      </c>
    </row>
    <row r="4" spans="1:16" x14ac:dyDescent="0.4">
      <c r="C4">
        <v>7.1</v>
      </c>
      <c r="D4">
        <f>299.792458/C4</f>
        <v>42.224289859154936</v>
      </c>
      <c r="E4">
        <f>D4/4</f>
        <v>10.556072464788734</v>
      </c>
      <c r="I4" t="s">
        <v>12</v>
      </c>
      <c r="K4">
        <f>$E$3/$H$3</f>
        <v>0.72800499757163684</v>
      </c>
      <c r="L4">
        <f>K4/$E$3</f>
        <v>3.4482758620689655E-2</v>
      </c>
      <c r="M4">
        <v>1221.04</v>
      </c>
      <c r="N4">
        <v>174.13</v>
      </c>
    </row>
    <row r="5" spans="1:16" x14ac:dyDescent="0.4">
      <c r="A5">
        <v>3.55</v>
      </c>
      <c r="C5">
        <f>C4*2</f>
        <v>14.2</v>
      </c>
      <c r="D5">
        <f>299.792458/C5</f>
        <v>21.112144929577468</v>
      </c>
      <c r="E5">
        <f>D5/4</f>
        <v>5.278036232394367</v>
      </c>
      <c r="I5" t="s">
        <v>13</v>
      </c>
      <c r="K5">
        <f>K4+$K$4</f>
        <v>1.4560099951432737</v>
      </c>
      <c r="L5">
        <f t="shared" ref="L5:L27" si="0">K5/$E$3</f>
        <v>6.8965517241379309E-2</v>
      </c>
      <c r="M5">
        <v>379.86700000000002</v>
      </c>
      <c r="N5">
        <v>185.16800000000001</v>
      </c>
    </row>
    <row r="6" spans="1:16" x14ac:dyDescent="0.4">
      <c r="A6">
        <f>A5*2</f>
        <v>7.1</v>
      </c>
      <c r="C6">
        <f>C5*2</f>
        <v>28.4</v>
      </c>
      <c r="D6">
        <f>299.792458/C6</f>
        <v>10.556072464788734</v>
      </c>
      <c r="E6">
        <f>D6/4</f>
        <v>2.6390181161971835</v>
      </c>
      <c r="I6" t="s">
        <v>14</v>
      </c>
      <c r="K6">
        <f t="shared" ref="K6:K27" si="1">K5+$K$4</f>
        <v>2.1840149927149106</v>
      </c>
      <c r="L6">
        <f t="shared" si="0"/>
        <v>0.10344827586206898</v>
      </c>
      <c r="M6">
        <v>201.92</v>
      </c>
      <c r="N6">
        <v>115.958</v>
      </c>
    </row>
    <row r="7" spans="1:16" x14ac:dyDescent="0.4">
      <c r="A7">
        <f>A6*2</f>
        <v>14.2</v>
      </c>
      <c r="C7" s="4">
        <v>21.3</v>
      </c>
      <c r="D7">
        <f>299.792458/C7</f>
        <v>14.074763286384977</v>
      </c>
      <c r="E7">
        <f>D7/4</f>
        <v>3.5186908215962442</v>
      </c>
      <c r="I7" t="s">
        <v>15</v>
      </c>
      <c r="K7">
        <f t="shared" si="1"/>
        <v>2.9120199902865473</v>
      </c>
      <c r="L7">
        <f t="shared" si="0"/>
        <v>0.13793103448275862</v>
      </c>
      <c r="M7">
        <v>148.94900000000001</v>
      </c>
      <c r="N7">
        <v>89.191000000000003</v>
      </c>
    </row>
    <row r="8" spans="1:16" x14ac:dyDescent="0.4">
      <c r="A8">
        <f>A7*2</f>
        <v>28.4</v>
      </c>
      <c r="I8" t="s">
        <v>16</v>
      </c>
      <c r="K8">
        <f t="shared" si="1"/>
        <v>3.6400249878581841</v>
      </c>
      <c r="L8">
        <f t="shared" si="0"/>
        <v>0.17241379310344826</v>
      </c>
      <c r="M8">
        <v>139.553</v>
      </c>
      <c r="N8">
        <v>83.340999999999994</v>
      </c>
    </row>
    <row r="9" spans="1:16" x14ac:dyDescent="0.4">
      <c r="A9">
        <f t="shared" ref="A9:A12" si="2">A8*2</f>
        <v>56.8</v>
      </c>
      <c r="I9" t="s">
        <v>17</v>
      </c>
      <c r="K9">
        <f t="shared" si="1"/>
        <v>4.3680299854298212</v>
      </c>
      <c r="L9">
        <f t="shared" si="0"/>
        <v>0.20689655172413796</v>
      </c>
      <c r="M9">
        <v>163.37899999999999</v>
      </c>
      <c r="N9">
        <v>93.738</v>
      </c>
    </row>
    <row r="10" spans="1:16" x14ac:dyDescent="0.4">
      <c r="A10">
        <f t="shared" si="2"/>
        <v>113.6</v>
      </c>
      <c r="I10" t="s">
        <v>18</v>
      </c>
      <c r="K10">
        <f t="shared" si="1"/>
        <v>5.0960349830014584</v>
      </c>
      <c r="L10">
        <f t="shared" si="0"/>
        <v>0.24137931034482762</v>
      </c>
      <c r="M10">
        <v>248.386</v>
      </c>
      <c r="N10">
        <v>127.53100000000001</v>
      </c>
    </row>
    <row r="11" spans="1:16" x14ac:dyDescent="0.4">
      <c r="A11">
        <f t="shared" si="2"/>
        <v>227.2</v>
      </c>
      <c r="I11" t="s">
        <v>19</v>
      </c>
      <c r="K11">
        <f t="shared" si="1"/>
        <v>5.8240399805730956</v>
      </c>
      <c r="L11">
        <f t="shared" si="0"/>
        <v>0.27586206896551729</v>
      </c>
      <c r="M11">
        <v>556.11500000000001</v>
      </c>
      <c r="N11">
        <v>193.06100000000001</v>
      </c>
    </row>
    <row r="12" spans="1:16" x14ac:dyDescent="0.4">
      <c r="A12">
        <f t="shared" si="2"/>
        <v>454.4</v>
      </c>
      <c r="I12" t="s">
        <v>20</v>
      </c>
      <c r="K12">
        <f t="shared" si="1"/>
        <v>6.5520449781447327</v>
      </c>
      <c r="L12">
        <f t="shared" si="0"/>
        <v>0.31034482758620696</v>
      </c>
      <c r="M12">
        <v>1827.23</v>
      </c>
      <c r="N12">
        <v>-507.75400000000002</v>
      </c>
    </row>
    <row r="14" spans="1:16" x14ac:dyDescent="0.4">
      <c r="A14">
        <f>A12*2</f>
        <v>908.8</v>
      </c>
      <c r="I14" t="s">
        <v>21</v>
      </c>
      <c r="K14">
        <f>K12+$K$4</f>
        <v>7.2800499757163699</v>
      </c>
      <c r="L14">
        <f t="shared" si="0"/>
        <v>0.34482758620689663</v>
      </c>
      <c r="M14">
        <v>2356.8200000000002</v>
      </c>
      <c r="N14">
        <v>-1113.43</v>
      </c>
    </row>
    <row r="15" spans="1:16" x14ac:dyDescent="0.4">
      <c r="I15" t="s">
        <v>22</v>
      </c>
      <c r="K15">
        <f t="shared" si="1"/>
        <v>8.0080549732880062</v>
      </c>
      <c r="L15">
        <f t="shared" si="0"/>
        <v>0.37931034482758624</v>
      </c>
      <c r="M15">
        <v>712.69299999999998</v>
      </c>
      <c r="N15">
        <v>300.197</v>
      </c>
    </row>
    <row r="16" spans="1:16" x14ac:dyDescent="0.4">
      <c r="A16">
        <f>3*A5</f>
        <v>10.649999999999999</v>
      </c>
      <c r="I16" t="s">
        <v>23</v>
      </c>
      <c r="K16">
        <f t="shared" si="1"/>
        <v>8.7360599708596425</v>
      </c>
      <c r="L16">
        <f t="shared" si="0"/>
        <v>0.41379310344827591</v>
      </c>
      <c r="M16">
        <v>275.74099999999999</v>
      </c>
      <c r="N16">
        <v>161.24600000000001</v>
      </c>
    </row>
    <row r="17" spans="9:14" x14ac:dyDescent="0.4">
      <c r="I17" s="5" t="s">
        <v>24</v>
      </c>
      <c r="K17">
        <f t="shared" si="1"/>
        <v>9.4640649684312788</v>
      </c>
      <c r="L17">
        <f t="shared" si="0"/>
        <v>0.44827586206896552</v>
      </c>
      <c r="M17">
        <v>170.191</v>
      </c>
      <c r="N17">
        <v>104.545</v>
      </c>
    </row>
    <row r="18" spans="9:14" x14ac:dyDescent="0.4">
      <c r="I18" t="s">
        <v>25</v>
      </c>
      <c r="K18">
        <f t="shared" si="1"/>
        <v>10.192069966002915</v>
      </c>
      <c r="L18">
        <f t="shared" si="0"/>
        <v>0.48275862068965514</v>
      </c>
      <c r="M18">
        <v>139.285</v>
      </c>
      <c r="N18">
        <v>84.587000000000003</v>
      </c>
    </row>
    <row r="19" spans="9:14" x14ac:dyDescent="0.4">
      <c r="I19" t="s">
        <v>26</v>
      </c>
      <c r="K19">
        <f t="shared" si="1"/>
        <v>10.920074963574551</v>
      </c>
      <c r="L19">
        <f t="shared" si="0"/>
        <v>0.51724137931034475</v>
      </c>
      <c r="M19">
        <v>142.93299999999999</v>
      </c>
      <c r="N19">
        <v>82.811000000000007</v>
      </c>
    </row>
    <row r="20" spans="9:14" x14ac:dyDescent="0.4">
      <c r="I20" t="s">
        <v>27</v>
      </c>
      <c r="K20">
        <f t="shared" si="1"/>
        <v>11.648079961146188</v>
      </c>
      <c r="L20">
        <f t="shared" si="0"/>
        <v>0.55172413793103436</v>
      </c>
      <c r="M20">
        <v>184.69900000000001</v>
      </c>
      <c r="N20">
        <v>97.009</v>
      </c>
    </row>
    <row r="21" spans="9:14" x14ac:dyDescent="0.4">
      <c r="I21" t="s">
        <v>28</v>
      </c>
      <c r="K21">
        <f t="shared" si="1"/>
        <v>12.376084958717824</v>
      </c>
      <c r="L21">
        <f t="shared" si="0"/>
        <v>0.58620689655172398</v>
      </c>
      <c r="M21">
        <v>320.33600000000001</v>
      </c>
      <c r="N21">
        <v>132.87299999999999</v>
      </c>
    </row>
    <row r="22" spans="9:14" x14ac:dyDescent="0.4">
      <c r="I22" t="s">
        <v>29</v>
      </c>
      <c r="K22">
        <f t="shared" si="1"/>
        <v>13.10408995628946</v>
      </c>
      <c r="L22">
        <f t="shared" si="0"/>
        <v>0.6206896551724137</v>
      </c>
      <c r="M22">
        <v>863.44299999999998</v>
      </c>
      <c r="N22">
        <v>104.357</v>
      </c>
    </row>
    <row r="23" spans="9:14" x14ac:dyDescent="0.4">
      <c r="I23" t="s">
        <v>30</v>
      </c>
      <c r="K23">
        <f t="shared" si="1"/>
        <v>13.832094953861096</v>
      </c>
      <c r="L23">
        <f t="shared" si="0"/>
        <v>0.65517241379310331</v>
      </c>
      <c r="M23">
        <v>1918.55</v>
      </c>
      <c r="N23">
        <v>-1626.42</v>
      </c>
    </row>
    <row r="25" spans="9:14" x14ac:dyDescent="0.4">
      <c r="I25" t="s">
        <v>33</v>
      </c>
      <c r="K25">
        <f>K23+$K$4</f>
        <v>14.560099951432733</v>
      </c>
      <c r="L25">
        <f t="shared" si="0"/>
        <v>0.68965517241379293</v>
      </c>
      <c r="M25">
        <v>1918.56</v>
      </c>
      <c r="N25">
        <v>371.77600000000001</v>
      </c>
    </row>
    <row r="26" spans="9:14" x14ac:dyDescent="0.4">
      <c r="I26" t="s">
        <v>34</v>
      </c>
      <c r="K26">
        <f t="shared" si="1"/>
        <v>15.288104949004369</v>
      </c>
      <c r="L26">
        <f t="shared" si="0"/>
        <v>0.72413793103448254</v>
      </c>
      <c r="M26">
        <v>425.56200000000001</v>
      </c>
      <c r="N26">
        <v>270.17099999999999</v>
      </c>
    </row>
    <row r="27" spans="9:14" x14ac:dyDescent="0.4">
      <c r="I27" t="s">
        <v>35</v>
      </c>
      <c r="K27">
        <f t="shared" si="1"/>
        <v>16.016109946576005</v>
      </c>
      <c r="L27">
        <f t="shared" si="0"/>
        <v>0.75862068965517215</v>
      </c>
      <c r="M27">
        <v>206.03</v>
      </c>
      <c r="N27">
        <v>137.25200000000001</v>
      </c>
    </row>
    <row r="28" spans="9:14" x14ac:dyDescent="0.4">
      <c r="I28" t="s">
        <v>36</v>
      </c>
      <c r="K28">
        <f t="shared" ref="K28:K34" si="3">K27+$K$4</f>
        <v>16.744114944147643</v>
      </c>
      <c r="L28">
        <f t="shared" ref="L28:L34" si="4">K28/$E$3</f>
        <v>0.79310344827586188</v>
      </c>
      <c r="M28">
        <v>145.15299999999999</v>
      </c>
      <c r="N28">
        <v>92.781000000000006</v>
      </c>
    </row>
    <row r="29" spans="9:14" x14ac:dyDescent="0.4">
      <c r="I29" t="s">
        <v>37</v>
      </c>
      <c r="K29">
        <f t="shared" si="3"/>
        <v>17.472119941719281</v>
      </c>
      <c r="L29">
        <f t="shared" si="4"/>
        <v>0.8275862068965516</v>
      </c>
      <c r="M29">
        <v>131.315</v>
      </c>
      <c r="N29">
        <v>77.576999999999998</v>
      </c>
    </row>
    <row r="30" spans="9:14" x14ac:dyDescent="0.4">
      <c r="I30" t="s">
        <v>38</v>
      </c>
      <c r="K30">
        <f t="shared" si="3"/>
        <v>18.200124939290919</v>
      </c>
      <c r="L30">
        <f t="shared" si="4"/>
        <v>0.86206896551724133</v>
      </c>
      <c r="M30">
        <v>148.36199999999999</v>
      </c>
      <c r="N30">
        <v>77.042000000000002</v>
      </c>
    </row>
    <row r="31" spans="9:14" x14ac:dyDescent="0.4">
      <c r="I31" t="s">
        <v>39</v>
      </c>
      <c r="K31">
        <f t="shared" si="3"/>
        <v>18.928129936862558</v>
      </c>
      <c r="L31">
        <f t="shared" si="4"/>
        <v>0.89655172413793105</v>
      </c>
      <c r="M31">
        <v>214.887</v>
      </c>
      <c r="N31">
        <v>87.114000000000004</v>
      </c>
    </row>
    <row r="32" spans="9:14" x14ac:dyDescent="0.4">
      <c r="I32" t="s">
        <v>40</v>
      </c>
      <c r="K32">
        <f t="shared" si="3"/>
        <v>19.656134934434196</v>
      </c>
      <c r="L32">
        <f t="shared" si="4"/>
        <v>0.93103448275862077</v>
      </c>
      <c r="M32">
        <v>436.72699999999998</v>
      </c>
      <c r="N32">
        <v>81.563000000000002</v>
      </c>
    </row>
    <row r="33" spans="9:14" x14ac:dyDescent="0.4">
      <c r="I33" t="s">
        <v>41</v>
      </c>
      <c r="K33">
        <f t="shared" si="3"/>
        <v>20.384139932005834</v>
      </c>
      <c r="L33">
        <f t="shared" si="4"/>
        <v>0.9655172413793105</v>
      </c>
      <c r="M33">
        <v>1263.6300000000001</v>
      </c>
      <c r="N33">
        <v>-567.346</v>
      </c>
    </row>
    <row r="34" spans="9:14" x14ac:dyDescent="0.4">
      <c r="I34" t="s">
        <v>42</v>
      </c>
      <c r="K34">
        <f t="shared" si="3"/>
        <v>21.112144929577472</v>
      </c>
      <c r="L34">
        <f t="shared" si="4"/>
        <v>1.0000000000000002</v>
      </c>
    </row>
  </sheetData>
  <phoneticPr fontId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201172-5C3D-4920-BF4D-E0184D2684F1}">
  <dimension ref="E3:J12"/>
  <sheetViews>
    <sheetView tabSelected="1" workbookViewId="0">
      <selection activeCell="K19" sqref="K19"/>
    </sheetView>
  </sheetViews>
  <sheetFormatPr defaultRowHeight="18.75" x14ac:dyDescent="0.4"/>
  <cols>
    <col min="6" max="6" width="16.25" customWidth="1"/>
    <col min="7" max="7" width="14.625" customWidth="1"/>
    <col min="9" max="9" width="8.625" bestFit="1" customWidth="1"/>
    <col min="10" max="10" width="40.125" bestFit="1" customWidth="1"/>
  </cols>
  <sheetData>
    <row r="3" spans="5:10" x14ac:dyDescent="0.4">
      <c r="I3" t="s">
        <v>57</v>
      </c>
      <c r="J3" t="s">
        <v>56</v>
      </c>
    </row>
    <row r="4" spans="5:10" x14ac:dyDescent="0.4">
      <c r="E4" s="12" t="s">
        <v>55</v>
      </c>
      <c r="F4" s="12" t="s">
        <v>60</v>
      </c>
      <c r="G4" s="12" t="s">
        <v>61</v>
      </c>
      <c r="I4" t="s">
        <v>58</v>
      </c>
      <c r="J4" t="s">
        <v>59</v>
      </c>
    </row>
    <row r="5" spans="5:10" ht="19.5" x14ac:dyDescent="0.4">
      <c r="E5" s="9">
        <v>8</v>
      </c>
      <c r="F5" s="8">
        <v>73.526240495883897</v>
      </c>
      <c r="G5" s="8">
        <v>36.415580963844903</v>
      </c>
    </row>
    <row r="6" spans="5:10" ht="19.5" x14ac:dyDescent="0.4">
      <c r="E6" s="9">
        <v>16</v>
      </c>
      <c r="F6" s="8">
        <v>73.223218772436496</v>
      </c>
      <c r="G6" s="8">
        <v>40.0350414740549</v>
      </c>
    </row>
    <row r="7" spans="5:10" ht="19.5" x14ac:dyDescent="0.4">
      <c r="E7" s="9">
        <v>32</v>
      </c>
      <c r="F7" s="8">
        <v>73.116497751816098</v>
      </c>
      <c r="G7" s="8">
        <v>41.069088988789403</v>
      </c>
    </row>
    <row r="8" spans="5:10" ht="19.5" x14ac:dyDescent="0.4">
      <c r="E8" s="9">
        <v>64</v>
      </c>
      <c r="F8" s="8">
        <v>73.088450001896604</v>
      </c>
      <c r="G8" s="8">
        <v>41.720850734627902</v>
      </c>
    </row>
    <row r="9" spans="5:10" ht="19.5" x14ac:dyDescent="0.4">
      <c r="E9" s="10">
        <f>2*E8</f>
        <v>128</v>
      </c>
      <c r="F9" s="8">
        <v>73.081373734792606</v>
      </c>
      <c r="G9" s="8">
        <v>42.097365509759001</v>
      </c>
    </row>
    <row r="10" spans="5:10" ht="19.5" x14ac:dyDescent="0.4">
      <c r="E10" s="11">
        <f>E9*2</f>
        <v>256</v>
      </c>
      <c r="F10" s="8">
        <v>73.079601344841393</v>
      </c>
      <c r="G10" s="8">
        <v>42.300379705079798</v>
      </c>
    </row>
    <row r="11" spans="5:10" ht="19.5" x14ac:dyDescent="0.4">
      <c r="E11" s="7">
        <f>2*E10</f>
        <v>512</v>
      </c>
      <c r="F11" s="8">
        <v>73.079158061880406</v>
      </c>
      <c r="G11" s="8">
        <v>42.406093806888599</v>
      </c>
    </row>
    <row r="12" spans="5:10" ht="19.5" x14ac:dyDescent="0.4">
      <c r="E12" s="7">
        <f>2*E11</f>
        <v>1024</v>
      </c>
      <c r="F12" s="8">
        <v>73.079047230224305</v>
      </c>
      <c r="G12" s="8">
        <v>42.4601418812369</v>
      </c>
    </row>
  </sheetData>
  <phoneticPr fontId="1"/>
  <pageMargins left="0.7" right="0.7" top="0.75" bottom="0.75" header="0.3" footer="0.3"/>
  <pageSetup paperSize="9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BD347-803C-4CE7-ADF2-82770E8021AA}">
  <dimension ref="E1:P10"/>
  <sheetViews>
    <sheetView topLeftCell="E1" workbookViewId="0">
      <selection activeCell="I20" sqref="I20"/>
    </sheetView>
  </sheetViews>
  <sheetFormatPr defaultRowHeight="18.75" x14ac:dyDescent="0.4"/>
  <cols>
    <col min="6" max="6" width="12.75" bestFit="1" customWidth="1"/>
    <col min="7" max="7" width="14.375" bestFit="1" customWidth="1"/>
    <col min="8" max="8" width="14.875" customWidth="1"/>
    <col min="9" max="9" width="17.875" bestFit="1" customWidth="1"/>
    <col min="10" max="10" width="12.75" bestFit="1" customWidth="1"/>
    <col min="11" max="11" width="14.375" bestFit="1" customWidth="1"/>
    <col min="13" max="13" width="12.75" bestFit="1" customWidth="1"/>
    <col min="14" max="14" width="14.375" bestFit="1" customWidth="1"/>
    <col min="15" max="15" width="11.125" bestFit="1" customWidth="1"/>
    <col min="16" max="16" width="13.375" bestFit="1" customWidth="1"/>
  </cols>
  <sheetData>
    <row r="1" spans="5:16" x14ac:dyDescent="0.4">
      <c r="E1" t="s">
        <v>95</v>
      </c>
      <c r="L1" t="s">
        <v>95</v>
      </c>
    </row>
    <row r="2" spans="5:16" x14ac:dyDescent="0.4">
      <c r="E2" t="s">
        <v>96</v>
      </c>
      <c r="L2" t="s">
        <v>97</v>
      </c>
    </row>
    <row r="4" spans="5:16" x14ac:dyDescent="0.4">
      <c r="E4" s="12" t="s">
        <v>55</v>
      </c>
      <c r="F4" s="12" t="s">
        <v>60</v>
      </c>
      <c r="G4" s="12" t="s">
        <v>61</v>
      </c>
      <c r="H4" s="12" t="s">
        <v>87</v>
      </c>
      <c r="I4" s="12" t="s">
        <v>88</v>
      </c>
      <c r="L4" s="12" t="s">
        <v>55</v>
      </c>
      <c r="M4" s="12" t="s">
        <v>60</v>
      </c>
      <c r="N4" s="12" t="s">
        <v>61</v>
      </c>
      <c r="O4" s="12" t="s">
        <v>87</v>
      </c>
      <c r="P4" s="12" t="s">
        <v>88</v>
      </c>
    </row>
    <row r="5" spans="5:16" x14ac:dyDescent="0.4">
      <c r="E5" s="7">
        <v>1</v>
      </c>
      <c r="F5" s="7">
        <v>73.129601791611606</v>
      </c>
      <c r="G5" s="7">
        <v>42.544547284218197</v>
      </c>
      <c r="H5">
        <f>ABS($F$10-F5)</f>
        <v>1.0508927061891882E-10</v>
      </c>
      <c r="I5">
        <f>ABS($G$10-G5)</f>
        <v>2.3939605853229295E-10</v>
      </c>
      <c r="L5" s="7">
        <v>1</v>
      </c>
      <c r="M5" s="7">
        <v>73.129599846717497</v>
      </c>
      <c r="N5">
        <v>42.544555733606401</v>
      </c>
      <c r="O5">
        <f>ABS($M$10-M5)</f>
        <v>1.9449991981446146E-6</v>
      </c>
      <c r="P5">
        <f>ABS($N$10-N5)</f>
        <v>8.4496276002710147E-6</v>
      </c>
    </row>
    <row r="6" spans="5:16" x14ac:dyDescent="0.4">
      <c r="E6" s="7">
        <v>2</v>
      </c>
      <c r="F6" s="7">
        <v>73.129601791716695</v>
      </c>
      <c r="G6" s="7">
        <v>42.544547283978901</v>
      </c>
      <c r="H6">
        <f t="shared" ref="H6:H10" si="0">ABS($F$10-F6)</f>
        <v>0</v>
      </c>
      <c r="I6">
        <f t="shared" ref="I6:I10" si="1">ABS($G$10-G6)</f>
        <v>9.9475983006414026E-14</v>
      </c>
      <c r="L6" s="7">
        <v>2</v>
      </c>
      <c r="M6" s="7">
        <v>73.129601791611506</v>
      </c>
      <c r="N6" s="7">
        <v>42.544547284218098</v>
      </c>
      <c r="O6">
        <f t="shared" ref="O6:O10" si="2">ABS($M$10-M6)</f>
        <v>1.0518874660192523E-10</v>
      </c>
      <c r="P6">
        <f t="shared" ref="P6:P10" si="3">ABS($N$10-N6)</f>
        <v>2.3929658254928654E-10</v>
      </c>
    </row>
    <row r="7" spans="5:16" x14ac:dyDescent="0.4">
      <c r="E7" s="7">
        <v>4</v>
      </c>
      <c r="F7" s="7">
        <v>73.129601791716695</v>
      </c>
      <c r="G7" s="7">
        <v>42.544547283978801</v>
      </c>
      <c r="H7">
        <f t="shared" si="0"/>
        <v>0</v>
      </c>
      <c r="I7">
        <f t="shared" si="1"/>
        <v>0</v>
      </c>
      <c r="L7" s="7">
        <v>4</v>
      </c>
      <c r="M7" s="7">
        <v>73.129601791716695</v>
      </c>
      <c r="N7" s="7">
        <v>42.544547283978801</v>
      </c>
      <c r="O7">
        <f t="shared" si="2"/>
        <v>0</v>
      </c>
      <c r="P7">
        <f t="shared" si="3"/>
        <v>0</v>
      </c>
    </row>
    <row r="8" spans="5:16" x14ac:dyDescent="0.4">
      <c r="E8" s="7">
        <v>6</v>
      </c>
      <c r="F8" s="7">
        <v>73.129601791716695</v>
      </c>
      <c r="G8" s="7">
        <v>42.544547283978801</v>
      </c>
      <c r="H8">
        <f t="shared" si="0"/>
        <v>0</v>
      </c>
      <c r="I8">
        <f t="shared" si="1"/>
        <v>0</v>
      </c>
      <c r="L8" s="7">
        <v>6</v>
      </c>
      <c r="M8" s="7">
        <v>73.129601791716695</v>
      </c>
      <c r="N8" s="7">
        <v>42.544547283978801</v>
      </c>
      <c r="O8">
        <f t="shared" si="2"/>
        <v>0</v>
      </c>
      <c r="P8">
        <f t="shared" si="3"/>
        <v>0</v>
      </c>
    </row>
    <row r="9" spans="5:16" x14ac:dyDescent="0.4">
      <c r="E9" s="7">
        <v>8</v>
      </c>
      <c r="F9" s="7">
        <v>73.129601791716695</v>
      </c>
      <c r="G9" s="7">
        <v>42.544547283978801</v>
      </c>
      <c r="H9">
        <f t="shared" si="0"/>
        <v>0</v>
      </c>
      <c r="I9">
        <f t="shared" si="1"/>
        <v>0</v>
      </c>
      <c r="L9" s="7">
        <v>8</v>
      </c>
      <c r="M9" s="7">
        <v>73.129601791716695</v>
      </c>
      <c r="N9" s="7">
        <v>42.544547283978801</v>
      </c>
      <c r="O9">
        <f t="shared" si="2"/>
        <v>0</v>
      </c>
      <c r="P9">
        <f t="shared" si="3"/>
        <v>0</v>
      </c>
    </row>
    <row r="10" spans="5:16" x14ac:dyDescent="0.4">
      <c r="E10" s="7">
        <v>10</v>
      </c>
      <c r="F10" s="7">
        <v>73.129601791716695</v>
      </c>
      <c r="G10" s="7">
        <v>42.544547283978801</v>
      </c>
      <c r="H10">
        <f t="shared" si="0"/>
        <v>0</v>
      </c>
      <c r="I10">
        <f t="shared" si="1"/>
        <v>0</v>
      </c>
      <c r="L10" s="7">
        <v>10</v>
      </c>
      <c r="M10" s="7">
        <v>73.129601791716695</v>
      </c>
      <c r="N10" s="7">
        <v>42.544547283978801</v>
      </c>
      <c r="O10">
        <f t="shared" si="2"/>
        <v>0</v>
      </c>
      <c r="P10">
        <f t="shared" si="3"/>
        <v>0</v>
      </c>
    </row>
  </sheetData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30CF4C-69D6-476D-AA8F-F8E022CBF7E8}">
  <dimension ref="C3:G111"/>
  <sheetViews>
    <sheetView topLeftCell="A10" workbookViewId="0">
      <selection activeCell="H11" sqref="H11"/>
    </sheetView>
  </sheetViews>
  <sheetFormatPr defaultRowHeight="18.75" x14ac:dyDescent="0.4"/>
  <cols>
    <col min="6" max="6" width="20.125" customWidth="1"/>
    <col min="7" max="7" width="21.125" customWidth="1"/>
    <col min="8" max="8" width="13.375" bestFit="1" customWidth="1"/>
  </cols>
  <sheetData>
    <row r="3" spans="3:7" x14ac:dyDescent="0.4">
      <c r="C3" t="s">
        <v>62</v>
      </c>
      <c r="D3">
        <v>0.25</v>
      </c>
    </row>
    <row r="4" spans="3:7" x14ac:dyDescent="0.4">
      <c r="C4" t="s">
        <v>66</v>
      </c>
      <c r="D4">
        <f>2*D3</f>
        <v>0.5</v>
      </c>
    </row>
    <row r="5" spans="3:7" x14ac:dyDescent="0.4">
      <c r="C5" t="s">
        <v>67</v>
      </c>
      <c r="D5">
        <v>100</v>
      </c>
    </row>
    <row r="6" spans="3:7" x14ac:dyDescent="0.4">
      <c r="C6" t="s">
        <v>65</v>
      </c>
      <c r="D6">
        <f>D4/D5</f>
        <v>5.0000000000000001E-3</v>
      </c>
    </row>
    <row r="8" spans="3:7" x14ac:dyDescent="0.4">
      <c r="C8" t="s">
        <v>68</v>
      </c>
      <c r="D8">
        <v>2</v>
      </c>
    </row>
    <row r="9" spans="3:7" x14ac:dyDescent="0.4">
      <c r="C9" t="s">
        <v>63</v>
      </c>
      <c r="D9">
        <f>D8*2*PI()</f>
        <v>12.566370614359172</v>
      </c>
    </row>
    <row r="10" spans="3:7" x14ac:dyDescent="0.4">
      <c r="E10" t="s">
        <v>64</v>
      </c>
      <c r="F10" t="s">
        <v>69</v>
      </c>
      <c r="G10" t="s">
        <v>70</v>
      </c>
    </row>
    <row r="11" spans="3:7" x14ac:dyDescent="0.4">
      <c r="E11">
        <f>-D3</f>
        <v>-0.25</v>
      </c>
      <c r="F11">
        <f>ABS(COS($D$9*ABS(E11)))</f>
        <v>1</v>
      </c>
      <c r="G11">
        <f>ABS(SIN($D$9*($D$3-ABS(E11))))</f>
        <v>0</v>
      </c>
    </row>
    <row r="12" spans="3:7" x14ac:dyDescent="0.4">
      <c r="E12">
        <f>E11+$D$6</f>
        <v>-0.245</v>
      </c>
      <c r="F12">
        <f t="shared" ref="F12:F75" si="0">ABS(COS($D$9*ABS(E12)))</f>
        <v>0.99802672842827156</v>
      </c>
      <c r="G12">
        <f t="shared" ref="G12:G75" si="1">ABS(SIN($D$9*($D$3-ABS(E12))))</f>
        <v>6.2790519529313429E-2</v>
      </c>
    </row>
    <row r="13" spans="3:7" x14ac:dyDescent="0.4">
      <c r="E13">
        <f t="shared" ref="E13:E78" si="2">E12+$D$6</f>
        <v>-0.24</v>
      </c>
      <c r="F13">
        <f t="shared" si="0"/>
        <v>0.99211470131447776</v>
      </c>
      <c r="G13">
        <f t="shared" si="1"/>
        <v>0.12533323356430437</v>
      </c>
    </row>
    <row r="14" spans="3:7" x14ac:dyDescent="0.4">
      <c r="E14">
        <f t="shared" si="2"/>
        <v>-0.23499999999999999</v>
      </c>
      <c r="F14">
        <f t="shared" si="0"/>
        <v>0.98228725072868861</v>
      </c>
      <c r="G14">
        <f t="shared" si="1"/>
        <v>0.18738131458572477</v>
      </c>
    </row>
    <row r="15" spans="3:7" x14ac:dyDescent="0.4">
      <c r="E15">
        <f t="shared" si="2"/>
        <v>-0.22999999999999998</v>
      </c>
      <c r="F15">
        <f t="shared" si="0"/>
        <v>0.96858316112863097</v>
      </c>
      <c r="G15">
        <f t="shared" si="1"/>
        <v>0.24868988716485502</v>
      </c>
    </row>
    <row r="16" spans="3:7" x14ac:dyDescent="0.4">
      <c r="E16">
        <f t="shared" si="2"/>
        <v>-0.22499999999999998</v>
      </c>
      <c r="F16">
        <f t="shared" si="0"/>
        <v>0.95105651629515342</v>
      </c>
      <c r="G16">
        <f t="shared" si="1"/>
        <v>0.30901699437494767</v>
      </c>
    </row>
    <row r="17" spans="5:7" x14ac:dyDescent="0.4">
      <c r="E17">
        <f t="shared" si="2"/>
        <v>-0.21999999999999997</v>
      </c>
      <c r="F17">
        <f t="shared" si="0"/>
        <v>0.92977648588825113</v>
      </c>
      <c r="G17">
        <f t="shared" si="1"/>
        <v>0.36812455268467825</v>
      </c>
    </row>
    <row r="18" spans="5:7" x14ac:dyDescent="0.4">
      <c r="E18">
        <f t="shared" si="2"/>
        <v>-0.21499999999999997</v>
      </c>
      <c r="F18">
        <f t="shared" si="0"/>
        <v>0.90482705246601935</v>
      </c>
      <c r="G18">
        <f t="shared" si="1"/>
        <v>0.42577929156507299</v>
      </c>
    </row>
    <row r="19" spans="5:7" x14ac:dyDescent="0.4">
      <c r="E19">
        <f t="shared" si="2"/>
        <v>-0.20999999999999996</v>
      </c>
      <c r="F19">
        <f t="shared" si="0"/>
        <v>0.87630668004386336</v>
      </c>
      <c r="G19">
        <f t="shared" si="1"/>
        <v>0.48175367410171571</v>
      </c>
    </row>
    <row r="20" spans="5:7" x14ac:dyDescent="0.4">
      <c r="E20">
        <f t="shared" si="2"/>
        <v>-0.20499999999999996</v>
      </c>
      <c r="F20">
        <f t="shared" si="0"/>
        <v>0.84432792550201485</v>
      </c>
      <c r="G20">
        <f t="shared" si="1"/>
        <v>0.53582679497899699</v>
      </c>
    </row>
    <row r="21" spans="5:7" x14ac:dyDescent="0.4">
      <c r="E21">
        <f t="shared" si="2"/>
        <v>-0.19999999999999996</v>
      </c>
      <c r="F21">
        <f t="shared" si="0"/>
        <v>0.80901699437494712</v>
      </c>
      <c r="G21">
        <f t="shared" si="1"/>
        <v>0.58778525229247358</v>
      </c>
    </row>
    <row r="22" spans="5:7" x14ac:dyDescent="0.4">
      <c r="E22">
        <f t="shared" si="2"/>
        <v>-0.19499999999999995</v>
      </c>
      <c r="F22">
        <f t="shared" si="0"/>
        <v>0.77051324277578881</v>
      </c>
      <c r="G22">
        <f t="shared" si="1"/>
        <v>0.63742398974869019</v>
      </c>
    </row>
    <row r="23" spans="5:7" x14ac:dyDescent="0.4">
      <c r="E23">
        <f t="shared" si="2"/>
        <v>-0.18999999999999995</v>
      </c>
      <c r="F23">
        <f t="shared" si="0"/>
        <v>0.728968627421411</v>
      </c>
      <c r="G23">
        <f t="shared" si="1"/>
        <v>0.68454710592868906</v>
      </c>
    </row>
    <row r="24" spans="5:7" x14ac:dyDescent="0.4">
      <c r="E24">
        <f t="shared" si="2"/>
        <v>-0.18499999999999994</v>
      </c>
      <c r="F24">
        <f t="shared" si="0"/>
        <v>0.68454710592868806</v>
      </c>
      <c r="G24">
        <f t="shared" si="1"/>
        <v>0.728968627421412</v>
      </c>
    </row>
    <row r="25" spans="5:7" x14ac:dyDescent="0.4">
      <c r="E25">
        <f t="shared" si="2"/>
        <v>-0.17999999999999994</v>
      </c>
      <c r="F25">
        <f t="shared" si="0"/>
        <v>0.63742398974868908</v>
      </c>
      <c r="G25">
        <f t="shared" si="1"/>
        <v>0.7705132427757897</v>
      </c>
    </row>
    <row r="26" spans="5:7" x14ac:dyDescent="0.4">
      <c r="E26">
        <f t="shared" si="2"/>
        <v>-0.17499999999999993</v>
      </c>
      <c r="F26">
        <f t="shared" si="0"/>
        <v>0.58778525229247236</v>
      </c>
      <c r="G26">
        <f t="shared" si="1"/>
        <v>0.8090169943749479</v>
      </c>
    </row>
    <row r="27" spans="5:7" x14ac:dyDescent="0.4">
      <c r="E27">
        <f t="shared" si="2"/>
        <v>-0.16999999999999993</v>
      </c>
      <c r="F27">
        <f t="shared" si="0"/>
        <v>0.53582679497899577</v>
      </c>
      <c r="G27">
        <f t="shared" si="1"/>
        <v>0.84432792550201563</v>
      </c>
    </row>
    <row r="28" spans="5:7" x14ac:dyDescent="0.4">
      <c r="E28">
        <f t="shared" si="2"/>
        <v>-0.16499999999999992</v>
      </c>
      <c r="F28">
        <f t="shared" si="0"/>
        <v>0.48175367410171427</v>
      </c>
      <c r="G28">
        <f t="shared" si="1"/>
        <v>0.87630668004386403</v>
      </c>
    </row>
    <row r="29" spans="5:7" x14ac:dyDescent="0.4">
      <c r="E29">
        <f t="shared" si="2"/>
        <v>-0.15999999999999992</v>
      </c>
      <c r="F29">
        <f t="shared" si="0"/>
        <v>0.42577929156507155</v>
      </c>
      <c r="G29">
        <f t="shared" si="1"/>
        <v>0.90482705246601991</v>
      </c>
    </row>
    <row r="30" spans="5:7" x14ac:dyDescent="0.4">
      <c r="E30">
        <f t="shared" si="2"/>
        <v>-0.15499999999999992</v>
      </c>
      <c r="F30">
        <f t="shared" si="0"/>
        <v>0.36812455268467692</v>
      </c>
      <c r="G30">
        <f t="shared" si="1"/>
        <v>0.92977648588825179</v>
      </c>
    </row>
    <row r="31" spans="5:7" x14ac:dyDescent="0.4">
      <c r="E31">
        <f t="shared" si="2"/>
        <v>-0.14999999999999991</v>
      </c>
      <c r="F31">
        <f t="shared" si="0"/>
        <v>0.30901699437494629</v>
      </c>
      <c r="G31">
        <f t="shared" si="1"/>
        <v>0.95105651629515386</v>
      </c>
    </row>
    <row r="32" spans="5:7" x14ac:dyDescent="0.4">
      <c r="E32">
        <f t="shared" si="2"/>
        <v>-0.14499999999999991</v>
      </c>
      <c r="F32">
        <f t="shared" si="0"/>
        <v>0.24868988716485355</v>
      </c>
      <c r="G32">
        <f t="shared" si="1"/>
        <v>0.96858316112863141</v>
      </c>
    </row>
    <row r="33" spans="5:7" x14ac:dyDescent="0.4">
      <c r="E33">
        <f t="shared" si="2"/>
        <v>-0.1399999999999999</v>
      </c>
      <c r="F33">
        <f t="shared" si="0"/>
        <v>0.1873813145857233</v>
      </c>
      <c r="G33">
        <f t="shared" si="1"/>
        <v>0.98228725072868894</v>
      </c>
    </row>
    <row r="34" spans="5:7" x14ac:dyDescent="0.4">
      <c r="E34">
        <f t="shared" si="2"/>
        <v>-0.1349999999999999</v>
      </c>
      <c r="F34">
        <f t="shared" si="0"/>
        <v>0.12533323356430282</v>
      </c>
      <c r="G34">
        <f t="shared" si="1"/>
        <v>0.99211470131447799</v>
      </c>
    </row>
    <row r="35" spans="5:7" x14ac:dyDescent="0.4">
      <c r="E35">
        <f t="shared" si="2"/>
        <v>-0.12999999999999989</v>
      </c>
      <c r="F35">
        <f t="shared" si="0"/>
        <v>6.2790519529312069E-2</v>
      </c>
      <c r="G35">
        <f t="shared" si="1"/>
        <v>0.99802672842827167</v>
      </c>
    </row>
    <row r="36" spans="5:7" x14ac:dyDescent="0.4">
      <c r="E36">
        <f t="shared" si="2"/>
        <v>-0.12499999999999989</v>
      </c>
      <c r="F36">
        <f t="shared" si="0"/>
        <v>1.3935250522956188E-15</v>
      </c>
      <c r="G36">
        <f t="shared" si="1"/>
        <v>1</v>
      </c>
    </row>
    <row r="37" spans="5:7" x14ac:dyDescent="0.4">
      <c r="E37">
        <f t="shared" si="2"/>
        <v>-0.11999999999999988</v>
      </c>
      <c r="F37">
        <f t="shared" si="0"/>
        <v>6.2790519529314859E-2</v>
      </c>
      <c r="G37">
        <f t="shared" si="1"/>
        <v>0.99802672842827145</v>
      </c>
    </row>
    <row r="38" spans="5:7" x14ac:dyDescent="0.4">
      <c r="E38">
        <f t="shared" si="2"/>
        <v>-0.11499999999999988</v>
      </c>
      <c r="F38">
        <f t="shared" si="0"/>
        <v>0.12533323356430581</v>
      </c>
      <c r="G38">
        <f t="shared" si="1"/>
        <v>0.99211470131447765</v>
      </c>
    </row>
    <row r="39" spans="5:7" x14ac:dyDescent="0.4">
      <c r="E39">
        <f t="shared" si="2"/>
        <v>-0.10999999999999988</v>
      </c>
      <c r="F39">
        <f t="shared" si="0"/>
        <v>0.18738131458572627</v>
      </c>
      <c r="G39">
        <f t="shared" si="1"/>
        <v>0.98228725072868839</v>
      </c>
    </row>
    <row r="40" spans="5:7" x14ac:dyDescent="0.4">
      <c r="E40">
        <f t="shared" si="2"/>
        <v>-0.10499999999999987</v>
      </c>
      <c r="F40">
        <f t="shared" si="0"/>
        <v>0.24868988716485646</v>
      </c>
      <c r="G40">
        <f t="shared" si="1"/>
        <v>0.96858316112863074</v>
      </c>
    </row>
    <row r="41" spans="5:7" x14ac:dyDescent="0.4">
      <c r="E41">
        <f t="shared" si="2"/>
        <v>-9.9999999999999867E-2</v>
      </c>
      <c r="F41">
        <f t="shared" si="0"/>
        <v>0.30901699437494917</v>
      </c>
      <c r="G41">
        <f t="shared" si="1"/>
        <v>0.95105651629515309</v>
      </c>
    </row>
    <row r="42" spans="5:7" x14ac:dyDescent="0.4">
      <c r="E42">
        <f t="shared" si="2"/>
        <v>-9.4999999999999862E-2</v>
      </c>
      <c r="F42">
        <f t="shared" si="0"/>
        <v>0.36812455268467953</v>
      </c>
      <c r="G42">
        <f t="shared" si="1"/>
        <v>0.92977648588825079</v>
      </c>
    </row>
    <row r="43" spans="5:7" x14ac:dyDescent="0.4">
      <c r="E43">
        <f t="shared" si="2"/>
        <v>-8.9999999999999858E-2</v>
      </c>
      <c r="F43">
        <f t="shared" si="0"/>
        <v>0.42577929156507427</v>
      </c>
      <c r="G43">
        <f t="shared" si="1"/>
        <v>0.90482705246601869</v>
      </c>
    </row>
    <row r="44" spans="5:7" x14ac:dyDescent="0.4">
      <c r="E44">
        <f t="shared" si="2"/>
        <v>-8.4999999999999853E-2</v>
      </c>
      <c r="F44">
        <f t="shared" si="0"/>
        <v>0.48175367410171693</v>
      </c>
      <c r="G44">
        <f t="shared" si="1"/>
        <v>0.8763066800438627</v>
      </c>
    </row>
    <row r="45" spans="5:7" x14ac:dyDescent="0.4">
      <c r="E45">
        <f t="shared" si="2"/>
        <v>-7.9999999999999849E-2</v>
      </c>
      <c r="F45">
        <f t="shared" si="0"/>
        <v>0.53582679497899821</v>
      </c>
      <c r="G45">
        <f t="shared" si="1"/>
        <v>0.84432792550201419</v>
      </c>
    </row>
    <row r="46" spans="5:7" x14ac:dyDescent="0.4">
      <c r="E46">
        <f t="shared" si="2"/>
        <v>-7.4999999999999845E-2</v>
      </c>
      <c r="F46">
        <f t="shared" si="0"/>
        <v>0.5877852522924748</v>
      </c>
      <c r="G46">
        <f t="shared" si="1"/>
        <v>0.80901699437494645</v>
      </c>
    </row>
    <row r="47" spans="5:7" x14ac:dyDescent="0.4">
      <c r="E47">
        <f t="shared" si="2"/>
        <v>-6.999999999999984E-2</v>
      </c>
      <c r="F47">
        <f t="shared" si="0"/>
        <v>0.6374239897486913</v>
      </c>
      <c r="G47">
        <f t="shared" si="1"/>
        <v>0.77051324277578814</v>
      </c>
    </row>
    <row r="48" spans="5:7" x14ac:dyDescent="0.4">
      <c r="E48">
        <f t="shared" si="2"/>
        <v>-6.4999999999999836E-2</v>
      </c>
      <c r="F48">
        <f t="shared" si="0"/>
        <v>0.68454710592869017</v>
      </c>
      <c r="G48">
        <f t="shared" si="1"/>
        <v>0.72896862742141022</v>
      </c>
    </row>
    <row r="49" spans="5:7" x14ac:dyDescent="0.4">
      <c r="E49">
        <f t="shared" si="2"/>
        <v>-5.9999999999999838E-2</v>
      </c>
      <c r="F49">
        <f t="shared" si="0"/>
        <v>0.728968627421413</v>
      </c>
      <c r="G49">
        <f t="shared" si="1"/>
        <v>0.68454710592868728</v>
      </c>
    </row>
    <row r="50" spans="5:7" x14ac:dyDescent="0.4">
      <c r="E50">
        <f t="shared" si="2"/>
        <v>-5.4999999999999841E-2</v>
      </c>
      <c r="F50">
        <f t="shared" si="0"/>
        <v>0.77051324277579059</v>
      </c>
      <c r="G50">
        <f t="shared" si="1"/>
        <v>0.63742398974868819</v>
      </c>
    </row>
    <row r="51" spans="5:7" x14ac:dyDescent="0.4">
      <c r="E51">
        <f t="shared" si="2"/>
        <v>-4.9999999999999843E-2</v>
      </c>
      <c r="F51">
        <f t="shared" si="0"/>
        <v>0.80901699437494856</v>
      </c>
      <c r="G51">
        <f t="shared" si="1"/>
        <v>0.5877852522924718</v>
      </c>
    </row>
    <row r="52" spans="5:7" x14ac:dyDescent="0.4">
      <c r="E52">
        <f t="shared" si="2"/>
        <v>-4.4999999999999846E-2</v>
      </c>
      <c r="F52">
        <f t="shared" si="0"/>
        <v>0.84432792550201619</v>
      </c>
      <c r="G52">
        <f t="shared" si="1"/>
        <v>0.5358267949789951</v>
      </c>
    </row>
    <row r="53" spans="5:7" x14ac:dyDescent="0.4">
      <c r="E53">
        <f t="shared" si="2"/>
        <v>-3.9999999999999848E-2</v>
      </c>
      <c r="F53">
        <f t="shared" si="0"/>
        <v>0.87630668004386458</v>
      </c>
      <c r="G53">
        <f t="shared" si="1"/>
        <v>0.48175367410171366</v>
      </c>
    </row>
    <row r="54" spans="5:7" x14ac:dyDescent="0.4">
      <c r="E54">
        <f t="shared" si="2"/>
        <v>-3.4999999999999851E-2</v>
      </c>
      <c r="F54">
        <f t="shared" si="0"/>
        <v>0.90482705246602035</v>
      </c>
      <c r="G54">
        <f t="shared" si="1"/>
        <v>0.42577929156507127</v>
      </c>
    </row>
    <row r="55" spans="5:7" x14ac:dyDescent="0.4">
      <c r="E55">
        <f t="shared" si="2"/>
        <v>-2.999999999999985E-2</v>
      </c>
      <c r="F55">
        <f t="shared" si="0"/>
        <v>0.92977648588825212</v>
      </c>
      <c r="G55">
        <f t="shared" si="1"/>
        <v>0.36812455268467648</v>
      </c>
    </row>
    <row r="56" spans="5:7" x14ac:dyDescent="0.4">
      <c r="E56">
        <f t="shared" si="2"/>
        <v>-2.4999999999999849E-2</v>
      </c>
      <c r="F56">
        <f t="shared" si="0"/>
        <v>0.9510565162951542</v>
      </c>
      <c r="G56">
        <f t="shared" si="1"/>
        <v>0.30901699437494584</v>
      </c>
    </row>
    <row r="57" spans="5:7" x14ac:dyDescent="0.4">
      <c r="E57">
        <f t="shared" si="2"/>
        <v>-1.9999999999999848E-2</v>
      </c>
      <c r="F57">
        <f t="shared" si="0"/>
        <v>0.96858316112863163</v>
      </c>
      <c r="G57">
        <f t="shared" si="1"/>
        <v>0.2486898871648531</v>
      </c>
    </row>
    <row r="58" spans="5:7" x14ac:dyDescent="0.4">
      <c r="E58">
        <f t="shared" si="2"/>
        <v>-1.4999999999999847E-2</v>
      </c>
      <c r="F58">
        <f t="shared" si="0"/>
        <v>0.98228725072868905</v>
      </c>
      <c r="G58">
        <f t="shared" si="1"/>
        <v>0.18738131458572282</v>
      </c>
    </row>
    <row r="59" spans="5:7" x14ac:dyDescent="0.4">
      <c r="E59">
        <f t="shared" si="2"/>
        <v>-9.9999999999998458E-3</v>
      </c>
      <c r="F59">
        <f t="shared" si="0"/>
        <v>0.9921147013144781</v>
      </c>
      <c r="G59">
        <f t="shared" si="1"/>
        <v>0.12533323356430234</v>
      </c>
    </row>
    <row r="60" spans="5:7" x14ac:dyDescent="0.4">
      <c r="E60">
        <f t="shared" si="2"/>
        <v>-4.9999999999998457E-3</v>
      </c>
      <c r="F60">
        <f t="shared" si="0"/>
        <v>0.99802672842827167</v>
      </c>
      <c r="G60">
        <f t="shared" si="1"/>
        <v>6.2790519529311362E-2</v>
      </c>
    </row>
    <row r="61" spans="5:7" x14ac:dyDescent="0.4">
      <c r="E61">
        <f t="shared" si="2"/>
        <v>1.5439038936193583E-16</v>
      </c>
      <c r="F61">
        <f t="shared" si="0"/>
        <v>1</v>
      </c>
      <c r="G61">
        <f t="shared" si="1"/>
        <v>2.3429608947411751E-15</v>
      </c>
    </row>
    <row r="62" spans="5:7" x14ac:dyDescent="0.4">
      <c r="E62">
        <f t="shared" si="2"/>
        <v>5.0000000000001545E-3</v>
      </c>
      <c r="F62">
        <f t="shared" si="0"/>
        <v>0.99802672842827145</v>
      </c>
      <c r="G62">
        <f t="shared" si="1"/>
        <v>6.2790519529315358E-2</v>
      </c>
    </row>
    <row r="63" spans="5:7" x14ac:dyDescent="0.4">
      <c r="E63">
        <f t="shared" si="2"/>
        <v>1.0000000000000155E-2</v>
      </c>
      <c r="F63">
        <f t="shared" si="0"/>
        <v>0.99211470131447754</v>
      </c>
      <c r="G63">
        <f t="shared" si="1"/>
        <v>0.12533323356430631</v>
      </c>
    </row>
    <row r="64" spans="5:7" x14ac:dyDescent="0.4">
      <c r="E64">
        <f t="shared" si="2"/>
        <v>1.5000000000000156E-2</v>
      </c>
      <c r="F64">
        <f t="shared" si="0"/>
        <v>0.98228725072868828</v>
      </c>
      <c r="G64">
        <f t="shared" si="1"/>
        <v>0.18738131458572674</v>
      </c>
    </row>
    <row r="65" spans="5:7" x14ac:dyDescent="0.4">
      <c r="E65">
        <f t="shared" si="2"/>
        <v>2.0000000000000157E-2</v>
      </c>
      <c r="F65">
        <f t="shared" si="0"/>
        <v>0.96858316112863063</v>
      </c>
      <c r="G65">
        <f t="shared" si="1"/>
        <v>0.24868988716485696</v>
      </c>
    </row>
    <row r="66" spans="5:7" x14ac:dyDescent="0.4">
      <c r="E66">
        <f t="shared" si="2"/>
        <v>2.5000000000000158E-2</v>
      </c>
      <c r="F66">
        <f t="shared" si="0"/>
        <v>0.95105651629515298</v>
      </c>
      <c r="G66">
        <f t="shared" si="1"/>
        <v>0.30901699437494962</v>
      </c>
    </row>
    <row r="67" spans="5:7" x14ac:dyDescent="0.4">
      <c r="E67">
        <f t="shared" si="2"/>
        <v>3.0000000000000158E-2</v>
      </c>
      <c r="F67">
        <f t="shared" si="0"/>
        <v>0.92977648588825068</v>
      </c>
      <c r="G67">
        <f t="shared" si="1"/>
        <v>0.36812455268467981</v>
      </c>
    </row>
    <row r="68" spans="5:7" x14ac:dyDescent="0.4">
      <c r="E68">
        <f t="shared" si="2"/>
        <v>3.5000000000000156E-2</v>
      </c>
      <c r="F68">
        <f t="shared" si="0"/>
        <v>0.90482705246601869</v>
      </c>
      <c r="G68">
        <f t="shared" si="1"/>
        <v>0.42577929156507449</v>
      </c>
    </row>
    <row r="69" spans="5:7" x14ac:dyDescent="0.4">
      <c r="E69">
        <f t="shared" si="2"/>
        <v>4.0000000000000153E-2</v>
      </c>
      <c r="F69">
        <f t="shared" si="0"/>
        <v>0.8763066800438627</v>
      </c>
      <c r="G69">
        <f t="shared" si="1"/>
        <v>0.48175367410171716</v>
      </c>
    </row>
    <row r="70" spans="5:7" x14ac:dyDescent="0.4">
      <c r="E70">
        <f t="shared" si="2"/>
        <v>4.5000000000000151E-2</v>
      </c>
      <c r="F70">
        <f t="shared" si="0"/>
        <v>0.84432792550201408</v>
      </c>
      <c r="G70">
        <f t="shared" si="1"/>
        <v>0.5358267949789981</v>
      </c>
    </row>
    <row r="71" spans="5:7" x14ac:dyDescent="0.4">
      <c r="E71">
        <f t="shared" si="2"/>
        <v>5.0000000000000148E-2</v>
      </c>
      <c r="F71">
        <f t="shared" si="0"/>
        <v>0.80901699437494634</v>
      </c>
      <c r="G71">
        <f t="shared" si="1"/>
        <v>0.58778525229247469</v>
      </c>
    </row>
    <row r="72" spans="5:7" x14ac:dyDescent="0.4">
      <c r="E72">
        <f t="shared" si="2"/>
        <v>5.5000000000000146E-2</v>
      </c>
      <c r="F72">
        <f t="shared" si="0"/>
        <v>0.77051324277578803</v>
      </c>
      <c r="G72">
        <f t="shared" si="1"/>
        <v>0.63742398974869119</v>
      </c>
    </row>
    <row r="73" spans="5:7" x14ac:dyDescent="0.4">
      <c r="E73">
        <f t="shared" si="2"/>
        <v>6.0000000000000143E-2</v>
      </c>
      <c r="F73">
        <f t="shared" si="0"/>
        <v>0.72896862742141033</v>
      </c>
      <c r="G73">
        <f t="shared" si="1"/>
        <v>0.68454710592868984</v>
      </c>
    </row>
    <row r="74" spans="5:7" x14ac:dyDescent="0.4">
      <c r="E74">
        <f t="shared" si="2"/>
        <v>6.5000000000000141E-2</v>
      </c>
      <c r="F74">
        <f t="shared" si="0"/>
        <v>0.68454710592868739</v>
      </c>
      <c r="G74">
        <f t="shared" si="1"/>
        <v>0.72896862742141266</v>
      </c>
    </row>
    <row r="75" spans="5:7" x14ac:dyDescent="0.4">
      <c r="E75">
        <f t="shared" si="2"/>
        <v>7.0000000000000145E-2</v>
      </c>
      <c r="F75">
        <f t="shared" si="0"/>
        <v>0.6374239897486883</v>
      </c>
      <c r="G75">
        <f t="shared" si="1"/>
        <v>0.77051324277579036</v>
      </c>
    </row>
    <row r="76" spans="5:7" x14ac:dyDescent="0.4">
      <c r="E76">
        <f t="shared" si="2"/>
        <v>7.500000000000015E-2</v>
      </c>
      <c r="F76">
        <f t="shared" ref="F76:F111" si="3">ABS(COS($D$9*ABS(E76)))</f>
        <v>0.58778525229247158</v>
      </c>
      <c r="G76">
        <f t="shared" ref="G76:G111" si="4">ABS(SIN($D$9*($D$3-ABS(E76))))</f>
        <v>0.80901699437494856</v>
      </c>
    </row>
    <row r="77" spans="5:7" x14ac:dyDescent="0.4">
      <c r="E77">
        <f t="shared" ref="E77" si="5">E76+$D$6</f>
        <v>8.0000000000000154E-2</v>
      </c>
      <c r="F77">
        <f t="shared" si="3"/>
        <v>0.5358267949789951</v>
      </c>
      <c r="G77">
        <f t="shared" si="4"/>
        <v>0.84432792550201607</v>
      </c>
    </row>
    <row r="78" spans="5:7" x14ac:dyDescent="0.4">
      <c r="E78">
        <f t="shared" si="2"/>
        <v>8.5000000000000159E-2</v>
      </c>
      <c r="F78">
        <f t="shared" si="3"/>
        <v>0.4817536741017136</v>
      </c>
      <c r="G78">
        <f t="shared" si="4"/>
        <v>0.87630668004386458</v>
      </c>
    </row>
    <row r="79" spans="5:7" x14ac:dyDescent="0.4">
      <c r="E79">
        <f t="shared" ref="E79:E111" si="6">E78+$D$6</f>
        <v>9.0000000000000163E-2</v>
      </c>
      <c r="F79">
        <f t="shared" si="3"/>
        <v>0.42577929156507083</v>
      </c>
      <c r="G79">
        <f t="shared" si="4"/>
        <v>0.90482705246602047</v>
      </c>
    </row>
    <row r="80" spans="5:7" x14ac:dyDescent="0.4">
      <c r="E80">
        <f t="shared" si="6"/>
        <v>9.5000000000000168E-2</v>
      </c>
      <c r="F80">
        <f t="shared" si="3"/>
        <v>0.36812455268467603</v>
      </c>
      <c r="G80">
        <f t="shared" si="4"/>
        <v>0.92977648588825224</v>
      </c>
    </row>
    <row r="81" spans="5:7" x14ac:dyDescent="0.4">
      <c r="E81">
        <f t="shared" si="6"/>
        <v>0.10000000000000017</v>
      </c>
      <c r="F81">
        <f t="shared" si="3"/>
        <v>0.30901699437494534</v>
      </c>
      <c r="G81">
        <f t="shared" si="4"/>
        <v>0.95105651629515431</v>
      </c>
    </row>
    <row r="82" spans="5:7" x14ac:dyDescent="0.4">
      <c r="E82">
        <f t="shared" si="6"/>
        <v>0.10500000000000018</v>
      </c>
      <c r="F82">
        <f t="shared" si="3"/>
        <v>0.2486898871648526</v>
      </c>
      <c r="G82">
        <f t="shared" si="4"/>
        <v>0.96858316112863174</v>
      </c>
    </row>
    <row r="83" spans="5:7" x14ac:dyDescent="0.4">
      <c r="E83">
        <f t="shared" si="6"/>
        <v>0.11000000000000018</v>
      </c>
      <c r="F83">
        <f t="shared" si="3"/>
        <v>0.18738131458572255</v>
      </c>
      <c r="G83">
        <f t="shared" si="4"/>
        <v>0.98228725072868905</v>
      </c>
    </row>
    <row r="84" spans="5:7" x14ac:dyDescent="0.4">
      <c r="E84">
        <f t="shared" si="6"/>
        <v>0.11500000000000019</v>
      </c>
      <c r="F84">
        <f t="shared" si="3"/>
        <v>0.12533323356430207</v>
      </c>
      <c r="G84">
        <f t="shared" si="4"/>
        <v>0.9921147013144781</v>
      </c>
    </row>
    <row r="85" spans="5:7" x14ac:dyDescent="0.4">
      <c r="E85">
        <f t="shared" si="6"/>
        <v>0.12000000000000019</v>
      </c>
      <c r="F85">
        <f t="shared" si="3"/>
        <v>6.2790519529311084E-2</v>
      </c>
      <c r="G85">
        <f t="shared" si="4"/>
        <v>0.99802672842827167</v>
      </c>
    </row>
    <row r="86" spans="5:7" x14ac:dyDescent="0.4">
      <c r="E86">
        <f t="shared" si="6"/>
        <v>0.12500000000000019</v>
      </c>
      <c r="F86">
        <f t="shared" si="3"/>
        <v>2.3812332314299134E-15</v>
      </c>
      <c r="G86">
        <f t="shared" si="4"/>
        <v>1</v>
      </c>
    </row>
    <row r="87" spans="5:7" x14ac:dyDescent="0.4">
      <c r="E87">
        <f t="shared" si="6"/>
        <v>0.1300000000000002</v>
      </c>
      <c r="F87">
        <f t="shared" si="3"/>
        <v>6.2790519529315844E-2</v>
      </c>
      <c r="G87">
        <f t="shared" si="4"/>
        <v>0.99802672842827145</v>
      </c>
    </row>
    <row r="88" spans="5:7" x14ac:dyDescent="0.4">
      <c r="E88">
        <f t="shared" si="6"/>
        <v>0.1350000000000002</v>
      </c>
      <c r="F88">
        <f t="shared" si="3"/>
        <v>0.12533323356430678</v>
      </c>
      <c r="G88">
        <f t="shared" si="4"/>
        <v>0.99211470131447754</v>
      </c>
    </row>
    <row r="89" spans="5:7" x14ac:dyDescent="0.4">
      <c r="E89">
        <f t="shared" si="6"/>
        <v>0.14000000000000021</v>
      </c>
      <c r="F89">
        <f t="shared" si="3"/>
        <v>0.18738131458572724</v>
      </c>
      <c r="G89">
        <f t="shared" si="4"/>
        <v>0.98228725072868817</v>
      </c>
    </row>
    <row r="90" spans="5:7" x14ac:dyDescent="0.4">
      <c r="E90">
        <f t="shared" si="6"/>
        <v>0.14500000000000021</v>
      </c>
      <c r="F90">
        <f t="shared" si="3"/>
        <v>0.24868988716485721</v>
      </c>
      <c r="G90">
        <f t="shared" si="4"/>
        <v>0.96858316112863052</v>
      </c>
    </row>
    <row r="91" spans="5:7" x14ac:dyDescent="0.4">
      <c r="E91">
        <f t="shared" si="6"/>
        <v>0.15000000000000022</v>
      </c>
      <c r="F91">
        <f t="shared" si="3"/>
        <v>0.30901699437494989</v>
      </c>
      <c r="G91">
        <f t="shared" si="4"/>
        <v>0.95105651629515275</v>
      </c>
    </row>
    <row r="92" spans="5:7" x14ac:dyDescent="0.4">
      <c r="E92">
        <f t="shared" si="6"/>
        <v>0.15500000000000022</v>
      </c>
      <c r="F92">
        <f t="shared" si="3"/>
        <v>0.36812455268468047</v>
      </c>
      <c r="G92">
        <f t="shared" si="4"/>
        <v>0.92977648588825035</v>
      </c>
    </row>
    <row r="93" spans="5:7" x14ac:dyDescent="0.4">
      <c r="E93">
        <f t="shared" si="6"/>
        <v>0.16000000000000023</v>
      </c>
      <c r="F93">
        <f t="shared" si="3"/>
        <v>0.42577929156507516</v>
      </c>
      <c r="G93">
        <f t="shared" si="4"/>
        <v>0.90482705246601824</v>
      </c>
    </row>
    <row r="94" spans="5:7" x14ac:dyDescent="0.4">
      <c r="E94">
        <f t="shared" si="6"/>
        <v>0.16500000000000023</v>
      </c>
      <c r="F94">
        <f t="shared" si="3"/>
        <v>0.48175367410171777</v>
      </c>
      <c r="G94">
        <f t="shared" si="4"/>
        <v>0.87630668004386214</v>
      </c>
    </row>
    <row r="95" spans="5:7" x14ac:dyDescent="0.4">
      <c r="E95">
        <f t="shared" si="6"/>
        <v>0.17000000000000023</v>
      </c>
      <c r="F95">
        <f t="shared" si="3"/>
        <v>0.5358267949789991</v>
      </c>
      <c r="G95">
        <f t="shared" si="4"/>
        <v>0.84432792550201341</v>
      </c>
    </row>
    <row r="96" spans="5:7" x14ac:dyDescent="0.4">
      <c r="E96">
        <f t="shared" si="6"/>
        <v>0.17500000000000024</v>
      </c>
      <c r="F96">
        <f t="shared" si="3"/>
        <v>0.58778525229247558</v>
      </c>
      <c r="G96">
        <f t="shared" si="4"/>
        <v>0.80901699437494567</v>
      </c>
    </row>
    <row r="97" spans="5:7" x14ac:dyDescent="0.4">
      <c r="E97">
        <f t="shared" si="6"/>
        <v>0.18000000000000024</v>
      </c>
      <c r="F97">
        <f t="shared" si="3"/>
        <v>0.63742398974869208</v>
      </c>
      <c r="G97">
        <f t="shared" si="4"/>
        <v>0.77051324277578725</v>
      </c>
    </row>
    <row r="98" spans="5:7" x14ac:dyDescent="0.4">
      <c r="E98">
        <f t="shared" si="6"/>
        <v>0.18500000000000025</v>
      </c>
      <c r="F98">
        <f t="shared" si="3"/>
        <v>0.68454710592869106</v>
      </c>
      <c r="G98">
        <f t="shared" si="4"/>
        <v>0.72896862742140944</v>
      </c>
    </row>
    <row r="99" spans="5:7" x14ac:dyDescent="0.4">
      <c r="E99">
        <f t="shared" si="6"/>
        <v>0.19000000000000025</v>
      </c>
      <c r="F99">
        <f t="shared" si="3"/>
        <v>0.72896862742141377</v>
      </c>
      <c r="G99">
        <f t="shared" si="4"/>
        <v>0.68454710592868639</v>
      </c>
    </row>
    <row r="100" spans="5:7" x14ac:dyDescent="0.4">
      <c r="E100">
        <f t="shared" si="6"/>
        <v>0.19500000000000026</v>
      </c>
      <c r="F100">
        <f t="shared" si="3"/>
        <v>0.77051324277579114</v>
      </c>
      <c r="G100">
        <f t="shared" si="4"/>
        <v>0.63742398974868719</v>
      </c>
    </row>
    <row r="101" spans="5:7" x14ac:dyDescent="0.4">
      <c r="E101">
        <f t="shared" si="6"/>
        <v>0.20000000000000026</v>
      </c>
      <c r="F101">
        <f t="shared" si="3"/>
        <v>0.80901699437494923</v>
      </c>
      <c r="G101">
        <f t="shared" si="4"/>
        <v>0.58778525229247036</v>
      </c>
    </row>
    <row r="102" spans="5:7" x14ac:dyDescent="0.4">
      <c r="E102">
        <f t="shared" si="6"/>
        <v>0.20500000000000027</v>
      </c>
      <c r="F102">
        <f t="shared" si="3"/>
        <v>0.84432792550201674</v>
      </c>
      <c r="G102">
        <f t="shared" si="4"/>
        <v>0.53582679497899377</v>
      </c>
    </row>
    <row r="103" spans="5:7" x14ac:dyDescent="0.4">
      <c r="E103">
        <f t="shared" si="6"/>
        <v>0.21000000000000027</v>
      </c>
      <c r="F103">
        <f t="shared" si="3"/>
        <v>0.87630668004386514</v>
      </c>
      <c r="G103">
        <f t="shared" si="4"/>
        <v>0.48175367410171227</v>
      </c>
    </row>
    <row r="104" spans="5:7" x14ac:dyDescent="0.4">
      <c r="E104">
        <f t="shared" si="6"/>
        <v>0.21500000000000027</v>
      </c>
      <c r="F104">
        <f t="shared" si="3"/>
        <v>0.90482705246602091</v>
      </c>
      <c r="G104">
        <f t="shared" si="4"/>
        <v>0.42577929156506955</v>
      </c>
    </row>
    <row r="105" spans="5:7" x14ac:dyDescent="0.4">
      <c r="E105">
        <f t="shared" si="6"/>
        <v>0.22000000000000028</v>
      </c>
      <c r="F105">
        <f t="shared" si="3"/>
        <v>0.92977648588825268</v>
      </c>
      <c r="G105">
        <f t="shared" si="4"/>
        <v>0.3681245526846747</v>
      </c>
    </row>
    <row r="106" spans="5:7" x14ac:dyDescent="0.4">
      <c r="E106">
        <f t="shared" si="6"/>
        <v>0.22500000000000028</v>
      </c>
      <c r="F106">
        <f t="shared" si="3"/>
        <v>0.95105651629515464</v>
      </c>
      <c r="G106">
        <f t="shared" si="4"/>
        <v>0.30901699437494401</v>
      </c>
    </row>
    <row r="107" spans="5:7" x14ac:dyDescent="0.4">
      <c r="E107">
        <f t="shared" si="6"/>
        <v>0.23000000000000029</v>
      </c>
      <c r="F107">
        <f t="shared" si="3"/>
        <v>0.96858316112863196</v>
      </c>
      <c r="G107">
        <f t="shared" si="4"/>
        <v>0.2486898871648513</v>
      </c>
    </row>
    <row r="108" spans="5:7" x14ac:dyDescent="0.4">
      <c r="E108">
        <f t="shared" si="6"/>
        <v>0.23500000000000029</v>
      </c>
      <c r="F108">
        <f t="shared" si="3"/>
        <v>0.98228725072868939</v>
      </c>
      <c r="G108">
        <f t="shared" si="4"/>
        <v>0.18738131458572102</v>
      </c>
    </row>
    <row r="109" spans="5:7" x14ac:dyDescent="0.4">
      <c r="E109">
        <f t="shared" si="6"/>
        <v>0.2400000000000003</v>
      </c>
      <c r="F109">
        <f t="shared" si="3"/>
        <v>0.99211470131447832</v>
      </c>
      <c r="G109">
        <f t="shared" si="4"/>
        <v>0.12533323356430054</v>
      </c>
    </row>
    <row r="110" spans="5:7" x14ac:dyDescent="0.4">
      <c r="E110">
        <f t="shared" si="6"/>
        <v>0.2450000000000003</v>
      </c>
      <c r="F110">
        <f t="shared" si="3"/>
        <v>0.99802672842827178</v>
      </c>
      <c r="G110">
        <f t="shared" si="4"/>
        <v>6.2790519529309599E-2</v>
      </c>
    </row>
    <row r="111" spans="5:7" x14ac:dyDescent="0.4">
      <c r="E111">
        <f t="shared" si="6"/>
        <v>0.25000000000000028</v>
      </c>
      <c r="F111">
        <f t="shared" si="3"/>
        <v>1</v>
      </c>
      <c r="G111">
        <f t="shared" si="4"/>
        <v>3.4878684980086318E-15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MMANA-3.5MHz</vt:lpstr>
      <vt:lpstr>MMANA-7.1MHz</vt:lpstr>
      <vt:lpstr>MMANA-10.65MHz</vt:lpstr>
      <vt:lpstr>MMANA-14.2MHz</vt:lpstr>
      <vt:lpstr>MMANA-28.4MHz</vt:lpstr>
      <vt:lpstr>MMANA-21.3MHz</vt:lpstr>
      <vt:lpstr>NUMERICAL</vt:lpstr>
      <vt:lpstr>EXACT-COS-and-SIN-Center-Fed</vt:lpstr>
      <vt:lpstr>COS-SIN</vt:lpstr>
      <vt:lpstr>Ez-Exact-Feeding-Point-f1</vt:lpstr>
      <vt:lpstr>mumerical-results</vt:lpstr>
      <vt:lpstr>Shortening ratio</vt:lpstr>
      <vt:lpstr>sint÷t-and-(1-cost)÷t</vt:lpstr>
      <vt:lpstr>MMANA-14.9597MHz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福森栄次</dc:creator>
  <cp:lastModifiedBy>福森栄次</cp:lastModifiedBy>
  <dcterms:created xsi:type="dcterms:W3CDTF">2023-03-26T09:00:25Z</dcterms:created>
  <dcterms:modified xsi:type="dcterms:W3CDTF">2023-07-23T02:25:23Z</dcterms:modified>
</cp:coreProperties>
</file>